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ISTEMA DE GESTION SST\7. EPP\"/>
    </mc:Choice>
  </mc:AlternateContent>
  <xr:revisionPtr revIDLastSave="0" documentId="13_ncr:1_{089D0FD8-73C7-4300-9517-C0E6AAB000C9}" xr6:coauthVersionLast="45" xr6:coauthVersionMax="45" xr10:uidLastSave="{00000000-0000-0000-0000-000000000000}"/>
  <bookViews>
    <workbookView xWindow="-120" yWindow="-120" windowWidth="20730" windowHeight="11160" xr2:uid="{B847C529-C84F-4C54-9617-78DDA5D973AC}"/>
  </bookViews>
  <sheets>
    <sheet name="INVENTARIO ELEMEN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4" i="1" l="1"/>
  <c r="N77" i="1"/>
  <c r="N76" i="1"/>
  <c r="N75" i="1"/>
  <c r="N74" i="1"/>
  <c r="N73" i="1"/>
  <c r="N72" i="1"/>
  <c r="N71" i="1"/>
  <c r="N70" i="1"/>
  <c r="I30" i="1"/>
  <c r="I29" i="1"/>
  <c r="N69" i="1"/>
  <c r="I41" i="1"/>
  <c r="I40" i="1"/>
  <c r="I39" i="1"/>
  <c r="I38" i="1"/>
  <c r="I37" i="1"/>
  <c r="I36" i="1"/>
  <c r="I35" i="1"/>
  <c r="I34" i="1"/>
  <c r="N68" i="1" l="1"/>
  <c r="N67" i="1"/>
  <c r="N66" i="1"/>
  <c r="N65" i="1"/>
  <c r="N58" i="1"/>
  <c r="N59" i="1"/>
  <c r="N60" i="1"/>
  <c r="N63" i="1"/>
  <c r="N62" i="1"/>
  <c r="N61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1" i="1"/>
  <c r="I32" i="1"/>
  <c r="I33" i="1"/>
  <c r="F8" i="1" l="1"/>
  <c r="F11" i="1"/>
  <c r="F16" i="1"/>
  <c r="F10" i="1"/>
  <c r="F18" i="1"/>
  <c r="F17" i="1"/>
  <c r="F9" i="1"/>
  <c r="F13" i="1"/>
  <c r="F5" i="1"/>
  <c r="F14" i="1"/>
  <c r="F6" i="1"/>
  <c r="F12" i="1"/>
  <c r="F19" i="1"/>
  <c r="F15" i="1"/>
  <c r="F7" i="1"/>
</calcChain>
</file>

<file path=xl/sharedStrings.xml><?xml version="1.0" encoding="utf-8"?>
<sst xmlns="http://schemas.openxmlformats.org/spreadsheetml/2006/main" count="153" uniqueCount="37">
  <si>
    <t>CÓDIGO</t>
  </si>
  <si>
    <t>DESCRIPCIÓN</t>
  </si>
  <si>
    <t>ENTRADAS</t>
  </si>
  <si>
    <t>SALIDAS</t>
  </si>
  <si>
    <t>STOCK</t>
  </si>
  <si>
    <t>FECHA</t>
  </si>
  <si>
    <t>CANTIDAD</t>
  </si>
  <si>
    <t>GUANTES DE LATEX</t>
  </si>
  <si>
    <t>GUANTES DE NITRILO</t>
  </si>
  <si>
    <t>TAPABOCAS</t>
  </si>
  <si>
    <t>RESPIRADORES N95</t>
  </si>
  <si>
    <t>GEL X 500</t>
  </si>
  <si>
    <t>GEL X 1000</t>
  </si>
  <si>
    <t>MONOGAFAS</t>
  </si>
  <si>
    <t>CARETA</t>
  </si>
  <si>
    <t>BATAS DESECHABLES</t>
  </si>
  <si>
    <t>COFIAS</t>
  </si>
  <si>
    <t>DISPENSADORES DE GEL</t>
  </si>
  <si>
    <t>ACRILICOS</t>
  </si>
  <si>
    <t>TERMOMETROS</t>
  </si>
  <si>
    <t>GL01</t>
  </si>
  <si>
    <t>GN02</t>
  </si>
  <si>
    <t>TC03</t>
  </si>
  <si>
    <t>RN9504</t>
  </si>
  <si>
    <t>GEL X 60</t>
  </si>
  <si>
    <t>GEL05</t>
  </si>
  <si>
    <t>GEL06</t>
  </si>
  <si>
    <t>GEL07</t>
  </si>
  <si>
    <t>DIS08</t>
  </si>
  <si>
    <t>MON09</t>
  </si>
  <si>
    <t>CAR10</t>
  </si>
  <si>
    <t>VISOR</t>
  </si>
  <si>
    <t>VI11</t>
  </si>
  <si>
    <t>BAT12</t>
  </si>
  <si>
    <t>COF13</t>
  </si>
  <si>
    <t>ACRI14</t>
  </si>
  <si>
    <t>TERM15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</si>
</sst>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0</xdr:row>
      <xdr:rowOff>152400</xdr:rowOff>
    </xdr:from>
    <xdr:to>
      <xdr:col>5</xdr:col>
      <xdr:colOff>742950</xdr:colOff>
      <xdr:row>3</xdr:row>
      <xdr:rowOff>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EF5DBC2E-0774-4273-9C61-54691F077758}"/>
            </a:ext>
          </a:extLst>
        </xdr:cNvPr>
        <xdr:cNvSpPr/>
      </xdr:nvSpPr>
      <xdr:spPr>
        <a:xfrm>
          <a:off x="752474" y="152400"/>
          <a:ext cx="4438651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000" b="1"/>
            <a:t>ELEMENTOS STOCK GENERAL</a:t>
          </a:r>
        </a:p>
      </xdr:txBody>
    </xdr:sp>
    <xdr:clientData/>
  </xdr:twoCellAnchor>
  <xdr:twoCellAnchor>
    <xdr:from>
      <xdr:col>7</xdr:col>
      <xdr:colOff>21168</xdr:colOff>
      <xdr:row>0</xdr:row>
      <xdr:rowOff>0</xdr:rowOff>
    </xdr:from>
    <xdr:to>
      <xdr:col>11</xdr:col>
      <xdr:colOff>21167</xdr:colOff>
      <xdr:row>2</xdr:row>
      <xdr:rowOff>165100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77B64D47-AAE9-4493-B7FE-55F79267C5EB}"/>
            </a:ext>
          </a:extLst>
        </xdr:cNvPr>
        <xdr:cNvSpPr/>
      </xdr:nvSpPr>
      <xdr:spPr>
        <a:xfrm>
          <a:off x="5577418" y="0"/>
          <a:ext cx="3757082" cy="546100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000" b="1"/>
            <a:t>ENTRADAS </a:t>
          </a:r>
        </a:p>
      </xdr:txBody>
    </xdr:sp>
    <xdr:clientData/>
  </xdr:twoCellAnchor>
  <xdr:twoCellAnchor>
    <xdr:from>
      <xdr:col>12</xdr:col>
      <xdr:colOff>10584</xdr:colOff>
      <xdr:row>0</xdr:row>
      <xdr:rowOff>148168</xdr:rowOff>
    </xdr:from>
    <xdr:to>
      <xdr:col>16</xdr:col>
      <xdr:colOff>10585</xdr:colOff>
      <xdr:row>2</xdr:row>
      <xdr:rowOff>186268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2A8B7D2D-5EEE-4552-B273-5E64698097A6}"/>
            </a:ext>
          </a:extLst>
        </xdr:cNvPr>
        <xdr:cNvSpPr/>
      </xdr:nvSpPr>
      <xdr:spPr>
        <a:xfrm>
          <a:off x="9599084" y="148168"/>
          <a:ext cx="3312584" cy="419100"/>
        </a:xfrm>
        <a:prstGeom prst="round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000" b="1"/>
            <a:t>SALIDAS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8714C4-E4E8-4984-BCFB-9CB8753E368F}" name="ELEMENTOS" displayName="ELEMENTOS" ref="B4:F19" totalsRowShown="0" headerRowDxfId="7">
  <autoFilter ref="B4:F19" xr:uid="{18D03584-9299-4067-B9DD-D19508632B01}"/>
  <tableColumns count="5">
    <tableColumn id="1" xr3:uid="{34378A84-4C68-4F96-A055-7B63EA8C424E}" name="CÓDIGO"/>
    <tableColumn id="2" xr3:uid="{308ADB55-D533-45E5-A9A9-6BB1DB76E1C2}" name="DESCRIPCIÓN"/>
    <tableColumn id="3" xr3:uid="{4A3CC835-DCC5-4283-84B4-719713C4E5D2}" name="ENTRADAS" dataDxfId="2">
      <calculatedColumnFormula>SUMIF(ENTRADAS[CÓDIGO],ELEMENTOS[[#This Row],[CÓDIGO]],ENTRADAS[CANTIDAD])</calculatedColumnFormula>
    </tableColumn>
    <tableColumn id="4" xr3:uid="{CDBB3DD6-921D-40F9-A806-1F1D1EEBFCCE}" name="SALIDAS" dataDxfId="1">
      <calculatedColumnFormula>SUMIF(SALIDAS[CÓDIGO],ELEMENTOS[[#This Row],[CÓDIGO]],SALIDAS[CANTIDAD])</calculatedColumnFormula>
    </tableColumn>
    <tableColumn id="5" xr3:uid="{F73240D6-485A-4286-8A3A-9E4CD387A576}" name="STOCK" dataDxfId="0">
      <calculatedColumnFormula>ELEMENTOS[[#This Row],[ENTRADAS]]-ELEMENTOS[[#This Row],[SALIDAS]]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CEB791-0331-4BB8-A720-EC2DAE7DD7D1}" name="ENTRADAS" displayName="ENTRADAS" ref="H4:K41" totalsRowShown="0" headerRowDxfId="6">
  <autoFilter ref="H4:K41" xr:uid="{02304539-9549-4E6F-8A8D-A07BBBFF9C71}"/>
  <tableColumns count="4">
    <tableColumn id="1" xr3:uid="{FE03C830-722A-49A4-80F1-344A6A46D9A1}" name="CÓDIGO"/>
    <tableColumn id="2" xr3:uid="{ECD28C25-418F-4770-89D3-935A3D10436D}" name="DESCRIPCIÓN" dataDxfId="4">
      <calculatedColumnFormula>VLOOKUP(ENTRADAS[[#This Row],[CÓDIGO]],ELEMENTOS[#All],2,FALSE)</calculatedColumnFormula>
    </tableColumn>
    <tableColumn id="3" xr3:uid="{CB4ECBFF-7F8A-4672-80AE-A82A8BD8DE3F}" name="FECHA"/>
    <tableColumn id="4" xr3:uid="{9E46F2FB-B91E-4AC6-9670-8BFFB318AA44}" name="CANTIDA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BE3E12-76BE-4304-94E5-A3986AF632A5}" name="SALIDAS" displayName="SALIDAS" ref="M4:P77" totalsRowShown="0" headerRowDxfId="5">
  <autoFilter ref="M4:P77" xr:uid="{097B2306-F9AB-4096-88BD-EE648F5B1A7C}"/>
  <tableColumns count="4">
    <tableColumn id="1" xr3:uid="{96B7E4B4-1703-42A5-9FDB-C5D6F8B6B45F}" name="CÓDIGO"/>
    <tableColumn id="2" xr3:uid="{06F80FCC-F728-42EC-94AD-325F0FA93A3B}" name="DESCRIPCIÓN" dataDxfId="3">
      <calculatedColumnFormula>VLOOKUP(SALIDAS[[#This Row],[CÓDIGO]],ELEMENTOS[#All],2,FALSE)</calculatedColumnFormula>
    </tableColumn>
    <tableColumn id="3" xr3:uid="{9BFA0255-48C3-4639-8C9A-CA6479303036}" name="FECHA"/>
    <tableColumn id="4" xr3:uid="{DD281729-04B0-4030-ADE1-31DFC3F90D9D}" name="CANTIDA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C641-A57F-4C3A-8119-4030252CBFF5}">
  <dimension ref="B4:P77"/>
  <sheetViews>
    <sheetView tabSelected="1" topLeftCell="A25" zoomScale="90" zoomScaleNormal="90" workbookViewId="0">
      <selection activeCell="E22" sqref="E22"/>
    </sheetView>
  </sheetViews>
  <sheetFormatPr baseColWidth="10" defaultRowHeight="15" x14ac:dyDescent="0.25"/>
  <cols>
    <col min="3" max="3" width="21" customWidth="1"/>
    <col min="4" max="4" width="12.42578125" customWidth="1"/>
    <col min="7" max="7" width="4.28515625" style="2" customWidth="1"/>
    <col min="9" max="9" width="21.140625" customWidth="1"/>
    <col min="11" max="11" width="12.42578125" customWidth="1"/>
    <col min="12" max="12" width="5" style="2" customWidth="1"/>
    <col min="14" max="14" width="24.28515625" customWidth="1"/>
    <col min="16" max="16" width="12.28515625" customWidth="1"/>
  </cols>
  <sheetData>
    <row r="4" spans="2:16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H4" s="1" t="s">
        <v>0</v>
      </c>
      <c r="I4" s="1" t="s">
        <v>1</v>
      </c>
      <c r="J4" s="1" t="s">
        <v>5</v>
      </c>
      <c r="K4" s="1" t="s">
        <v>6</v>
      </c>
      <c r="M4" s="1" t="s">
        <v>0</v>
      </c>
      <c r="N4" s="1" t="s">
        <v>1</v>
      </c>
      <c r="O4" s="1" t="s">
        <v>5</v>
      </c>
      <c r="P4" s="1" t="s">
        <v>6</v>
      </c>
    </row>
    <row r="5" spans="2:16" x14ac:dyDescent="0.25">
      <c r="B5" t="s">
        <v>20</v>
      </c>
      <c r="C5" t="s">
        <v>7</v>
      </c>
      <c r="D5">
        <f>SUMIF(ENTRADAS[CÓDIGO],ELEMENTOS[[#This Row],[CÓDIGO]],ENTRADAS[CANTIDAD])</f>
        <v>13850</v>
      </c>
      <c r="E5">
        <f>SUMIF(SALIDAS[CÓDIGO],ELEMENTOS[[#This Row],[CÓDIGO]],SALIDAS[CANTIDAD])</f>
        <v>2300</v>
      </c>
      <c r="F5">
        <f>ELEMENTOS[[#This Row],[ENTRADAS]]-ELEMENTOS[[#This Row],[SALIDAS]]</f>
        <v>11550</v>
      </c>
      <c r="H5" t="s">
        <v>20</v>
      </c>
      <c r="I5" t="str">
        <f>VLOOKUP(ENTRADAS[[#This Row],[CÓDIGO]],ELEMENTOS[#All],2,FALSE)</f>
        <v>GUANTES DE LATEX</v>
      </c>
      <c r="J5" s="3">
        <v>44309</v>
      </c>
      <c r="K5">
        <v>13850</v>
      </c>
      <c r="M5" t="s">
        <v>22</v>
      </c>
      <c r="N5" t="str">
        <f>VLOOKUP(SALIDAS[[#This Row],[CÓDIGO]],ELEMENTOS[#All],2,FALSE)</f>
        <v>TAPABOCAS</v>
      </c>
      <c r="O5" s="3">
        <v>44312</v>
      </c>
      <c r="P5">
        <v>170</v>
      </c>
    </row>
    <row r="6" spans="2:16" x14ac:dyDescent="0.25">
      <c r="B6" t="s">
        <v>21</v>
      </c>
      <c r="C6" t="s">
        <v>8</v>
      </c>
      <c r="D6">
        <f>SUMIF(ENTRADAS[CÓDIGO],ELEMENTOS[[#This Row],[CÓDIGO]],ENTRADAS[CANTIDAD])</f>
        <v>15600</v>
      </c>
      <c r="E6">
        <f>SUMIF(SALIDAS[CÓDIGO],ELEMENTOS[[#This Row],[CÓDIGO]],SALIDAS[CANTIDAD])</f>
        <v>250</v>
      </c>
      <c r="F6">
        <f>ELEMENTOS[[#This Row],[ENTRADAS]]-ELEMENTOS[[#This Row],[SALIDAS]]</f>
        <v>15350</v>
      </c>
      <c r="H6" t="s">
        <v>21</v>
      </c>
      <c r="I6" t="str">
        <f>VLOOKUP(ENTRADAS[[#This Row],[CÓDIGO]],ELEMENTOS[#All],2,FALSE)</f>
        <v>GUANTES DE NITRILO</v>
      </c>
      <c r="J6" s="3">
        <v>44309</v>
      </c>
      <c r="K6">
        <v>15600</v>
      </c>
      <c r="M6" t="s">
        <v>25</v>
      </c>
      <c r="N6" t="str">
        <f>VLOOKUP(SALIDAS[[#This Row],[CÓDIGO]],ELEMENTOS[#All],2,FALSE)</f>
        <v>GEL X 1000</v>
      </c>
      <c r="O6" s="3">
        <v>44312</v>
      </c>
      <c r="P6">
        <v>1</v>
      </c>
    </row>
    <row r="7" spans="2:16" x14ac:dyDescent="0.25">
      <c r="B7" t="s">
        <v>22</v>
      </c>
      <c r="C7" t="s">
        <v>9</v>
      </c>
      <c r="D7">
        <f>SUMIF(ENTRADAS[CÓDIGO],ELEMENTOS[[#This Row],[CÓDIGO]],ENTRADAS[CANTIDAD])</f>
        <v>227950</v>
      </c>
      <c r="E7">
        <f>SUMIF(SALIDAS[CÓDIGO],ELEMENTOS[[#This Row],[CÓDIGO]],SALIDAS[CANTIDAD])</f>
        <v>93710</v>
      </c>
      <c r="F7">
        <f>ELEMENTOS[[#This Row],[ENTRADAS]]-ELEMENTOS[[#This Row],[SALIDAS]]</f>
        <v>134240</v>
      </c>
      <c r="H7" t="s">
        <v>22</v>
      </c>
      <c r="I7" t="str">
        <f>VLOOKUP(ENTRADAS[[#This Row],[CÓDIGO]],ELEMENTOS[#All],2,FALSE)</f>
        <v>TAPABOCAS</v>
      </c>
      <c r="J7" s="3">
        <v>44309</v>
      </c>
      <c r="K7">
        <v>13950</v>
      </c>
      <c r="M7" t="s">
        <v>26</v>
      </c>
      <c r="N7" t="str">
        <f>VLOOKUP(SALIDAS[[#This Row],[CÓDIGO]],ELEMENTOS[#All],2,FALSE)</f>
        <v>GEL X 500</v>
      </c>
      <c r="O7" s="3">
        <v>44312</v>
      </c>
      <c r="P7">
        <v>1</v>
      </c>
    </row>
    <row r="8" spans="2:16" x14ac:dyDescent="0.25">
      <c r="B8" t="s">
        <v>23</v>
      </c>
      <c r="C8" t="s">
        <v>10</v>
      </c>
      <c r="D8">
        <f>SUMIF(ENTRADAS[CÓDIGO],ELEMENTOS[[#This Row],[CÓDIGO]],ENTRADAS[CANTIDAD])</f>
        <v>2262</v>
      </c>
      <c r="E8">
        <f>SUMIF(SALIDAS[CÓDIGO],ELEMENTOS[[#This Row],[CÓDIGO]],SALIDAS[CANTIDAD])</f>
        <v>44</v>
      </c>
      <c r="F8">
        <f>ELEMENTOS[[#This Row],[ENTRADAS]]-ELEMENTOS[[#This Row],[SALIDAS]]</f>
        <v>2218</v>
      </c>
      <c r="H8" t="s">
        <v>25</v>
      </c>
      <c r="I8" t="str">
        <f>VLOOKUP(ENTRADAS[[#This Row],[CÓDIGO]],ELEMENTOS[#All],2,FALSE)</f>
        <v>GEL X 1000</v>
      </c>
      <c r="J8" s="3">
        <v>44309</v>
      </c>
      <c r="K8">
        <v>122</v>
      </c>
      <c r="M8" t="s">
        <v>28</v>
      </c>
      <c r="N8" t="str">
        <f>VLOOKUP(SALIDAS[[#This Row],[CÓDIGO]],ELEMENTOS[#All],2,FALSE)</f>
        <v>DISPENSADORES DE GEL</v>
      </c>
      <c r="O8" s="3">
        <v>44312</v>
      </c>
      <c r="P8">
        <v>1</v>
      </c>
    </row>
    <row r="9" spans="2:16" x14ac:dyDescent="0.25">
      <c r="B9" t="s">
        <v>25</v>
      </c>
      <c r="C9" t="s">
        <v>12</v>
      </c>
      <c r="D9">
        <f>SUMIF(ENTRADAS[CÓDIGO],ELEMENTOS[[#This Row],[CÓDIGO]],ENTRADAS[CANTIDAD])</f>
        <v>350</v>
      </c>
      <c r="E9">
        <f>SUMIF(SALIDAS[CÓDIGO],ELEMENTOS[[#This Row],[CÓDIGO]],SALIDAS[CANTIDAD])</f>
        <v>82</v>
      </c>
      <c r="F9">
        <f>ELEMENTOS[[#This Row],[ENTRADAS]]-ELEMENTOS[[#This Row],[SALIDAS]]</f>
        <v>268</v>
      </c>
      <c r="H9" t="s">
        <v>26</v>
      </c>
      <c r="I9" t="str">
        <f>VLOOKUP(ENTRADAS[[#This Row],[CÓDIGO]],ELEMENTOS[#All],2,FALSE)</f>
        <v>GEL X 500</v>
      </c>
      <c r="J9" s="3">
        <v>44309</v>
      </c>
      <c r="K9">
        <v>177</v>
      </c>
      <c r="M9" t="s">
        <v>21</v>
      </c>
      <c r="N9" t="str">
        <f>VLOOKUP(SALIDAS[[#This Row],[CÓDIGO]],ELEMENTOS[#All],2,FALSE)</f>
        <v>GUANTES DE NITRILO</v>
      </c>
      <c r="O9" s="3">
        <v>44315</v>
      </c>
      <c r="P9">
        <v>150</v>
      </c>
    </row>
    <row r="10" spans="2:16" x14ac:dyDescent="0.25">
      <c r="B10" t="s">
        <v>26</v>
      </c>
      <c r="C10" t="s">
        <v>11</v>
      </c>
      <c r="D10">
        <f>SUMIF(ENTRADAS[CÓDIGO],ELEMENTOS[[#This Row],[CÓDIGO]],ENTRADAS[CANTIDAD])</f>
        <v>587</v>
      </c>
      <c r="E10">
        <f>SUMIF(SALIDAS[CÓDIGO],ELEMENTOS[[#This Row],[CÓDIGO]],SALIDAS[CANTIDAD])</f>
        <v>286</v>
      </c>
      <c r="F10">
        <f>ELEMENTOS[[#This Row],[ENTRADAS]]-ELEMENTOS[[#This Row],[SALIDAS]]</f>
        <v>301</v>
      </c>
      <c r="H10" t="s">
        <v>27</v>
      </c>
      <c r="I10" t="str">
        <f>VLOOKUP(ENTRADAS[[#This Row],[CÓDIGO]],ELEMENTOS[#All],2,FALSE)</f>
        <v>GEL X 60</v>
      </c>
      <c r="J10" s="3">
        <v>44309</v>
      </c>
      <c r="K10">
        <v>85</v>
      </c>
      <c r="M10" t="s">
        <v>22</v>
      </c>
      <c r="N10" t="str">
        <f>VLOOKUP(SALIDAS[[#This Row],[CÓDIGO]],ELEMENTOS[#All],2,FALSE)</f>
        <v>TAPABOCAS</v>
      </c>
      <c r="O10" s="3">
        <v>44315</v>
      </c>
      <c r="P10">
        <v>200</v>
      </c>
    </row>
    <row r="11" spans="2:16" x14ac:dyDescent="0.25">
      <c r="B11" t="s">
        <v>27</v>
      </c>
      <c r="C11" t="s">
        <v>24</v>
      </c>
      <c r="D11">
        <f>SUMIF(ENTRADAS[CÓDIGO],ELEMENTOS[[#This Row],[CÓDIGO]],ENTRADAS[CANTIDAD])</f>
        <v>495</v>
      </c>
      <c r="E11">
        <f>SUMIF(SALIDAS[CÓDIGO],ELEMENTOS[[#This Row],[CÓDIGO]],SALIDAS[CANTIDAD])</f>
        <v>327</v>
      </c>
      <c r="F11">
        <f>ELEMENTOS[[#This Row],[ENTRADAS]]-ELEMENTOS[[#This Row],[SALIDAS]]</f>
        <v>168</v>
      </c>
      <c r="H11" t="s">
        <v>23</v>
      </c>
      <c r="I11" t="str">
        <f>VLOOKUP(ENTRADAS[[#This Row],[CÓDIGO]],ELEMENTOS[#All],2,FALSE)</f>
        <v>RESPIRADORES N95</v>
      </c>
      <c r="J11" s="3">
        <v>44309</v>
      </c>
      <c r="K11">
        <v>2062</v>
      </c>
      <c r="M11" t="s">
        <v>20</v>
      </c>
      <c r="N11" t="str">
        <f>VLOOKUP(SALIDAS[[#This Row],[CÓDIGO]],ELEMENTOS[#All],2,FALSE)</f>
        <v>GUANTES DE LATEX</v>
      </c>
      <c r="O11" s="3">
        <v>44316</v>
      </c>
      <c r="P11">
        <v>1600</v>
      </c>
    </row>
    <row r="12" spans="2:16" x14ac:dyDescent="0.25">
      <c r="B12" t="s">
        <v>28</v>
      </c>
      <c r="C12" t="s">
        <v>17</v>
      </c>
      <c r="D12">
        <f>SUMIF(ENTRADAS[CÓDIGO],ELEMENTOS[[#This Row],[CÓDIGO]],ENTRADAS[CANTIDAD])</f>
        <v>6</v>
      </c>
      <c r="E12">
        <f>SUMIF(SALIDAS[CÓDIGO],ELEMENTOS[[#This Row],[CÓDIGO]],SALIDAS[CANTIDAD])</f>
        <v>1</v>
      </c>
      <c r="F12">
        <f>ELEMENTOS[[#This Row],[ENTRADAS]]-ELEMENTOS[[#This Row],[SALIDAS]]</f>
        <v>5</v>
      </c>
      <c r="H12" t="s">
        <v>33</v>
      </c>
      <c r="I12" t="str">
        <f>VLOOKUP(ENTRADAS[[#This Row],[CÓDIGO]],ELEMENTOS[#All],2,FALSE)</f>
        <v>BATAS DESECHABLES</v>
      </c>
      <c r="J12" s="3">
        <v>44309</v>
      </c>
      <c r="K12">
        <v>960</v>
      </c>
      <c r="M12" t="s">
        <v>22</v>
      </c>
      <c r="N12" t="str">
        <f>VLOOKUP(SALIDAS[[#This Row],[CÓDIGO]],ELEMENTOS[#All],2,FALSE)</f>
        <v>TAPABOCAS</v>
      </c>
      <c r="O12" s="3">
        <v>44316</v>
      </c>
      <c r="P12">
        <v>1480</v>
      </c>
    </row>
    <row r="13" spans="2:16" x14ac:dyDescent="0.25">
      <c r="B13" t="s">
        <v>29</v>
      </c>
      <c r="C13" t="s">
        <v>13</v>
      </c>
      <c r="D13">
        <f>SUMIF(ENTRADAS[CÓDIGO],ELEMENTOS[[#This Row],[CÓDIGO]],ENTRADAS[CANTIDAD])</f>
        <v>30</v>
      </c>
      <c r="E13">
        <f>SUMIF(SALIDAS[CÓDIGO],ELEMENTOS[[#This Row],[CÓDIGO]],SALIDAS[CANTIDAD])</f>
        <v>0</v>
      </c>
      <c r="F13">
        <f>ELEMENTOS[[#This Row],[ENTRADAS]]-ELEMENTOS[[#This Row],[SALIDAS]]</f>
        <v>30</v>
      </c>
      <c r="H13" t="s">
        <v>30</v>
      </c>
      <c r="I13" t="str">
        <f>VLOOKUP(ENTRADAS[[#This Row],[CÓDIGO]],ELEMENTOS[#All],2,FALSE)</f>
        <v>CARETA</v>
      </c>
      <c r="J13" s="3">
        <v>44309</v>
      </c>
      <c r="K13">
        <v>1</v>
      </c>
      <c r="M13" t="s">
        <v>27</v>
      </c>
      <c r="N13" t="str">
        <f>VLOOKUP(SALIDAS[[#This Row],[CÓDIGO]],ELEMENTOS[#All],2,FALSE)</f>
        <v>GEL X 60</v>
      </c>
      <c r="O13" s="3">
        <v>44316</v>
      </c>
      <c r="P13">
        <v>66</v>
      </c>
    </row>
    <row r="14" spans="2:16" x14ac:dyDescent="0.25">
      <c r="B14" t="s">
        <v>30</v>
      </c>
      <c r="C14" t="s">
        <v>14</v>
      </c>
      <c r="D14">
        <f>SUMIF(ENTRADAS[CÓDIGO],ELEMENTOS[[#This Row],[CÓDIGO]],ENTRADAS[CANTIDAD])</f>
        <v>85</v>
      </c>
      <c r="E14">
        <f>SUMIF(SALIDAS[CÓDIGO],ELEMENTOS[[#This Row],[CÓDIGO]],SALIDAS[CANTIDAD])</f>
        <v>48</v>
      </c>
      <c r="F14">
        <f>ELEMENTOS[[#This Row],[ENTRADAS]]-ELEMENTOS[[#This Row],[SALIDAS]]</f>
        <v>37</v>
      </c>
      <c r="H14" t="s">
        <v>34</v>
      </c>
      <c r="I14" t="str">
        <f>VLOOKUP(ENTRADAS[[#This Row],[CÓDIGO]],ELEMENTOS[#All],2,FALSE)</f>
        <v>COFIAS</v>
      </c>
      <c r="J14" s="3">
        <v>44309</v>
      </c>
      <c r="K14">
        <v>81</v>
      </c>
      <c r="M14" t="s">
        <v>33</v>
      </c>
      <c r="N14" t="str">
        <f>VLOOKUP(SALIDAS[[#This Row],[CÓDIGO]],ELEMENTOS[#All],2,FALSE)</f>
        <v>BATAS DESECHABLES</v>
      </c>
      <c r="O14" s="3">
        <v>44316</v>
      </c>
      <c r="P14">
        <v>226</v>
      </c>
    </row>
    <row r="15" spans="2:16" x14ac:dyDescent="0.25">
      <c r="B15" t="s">
        <v>32</v>
      </c>
      <c r="C15" t="s">
        <v>31</v>
      </c>
      <c r="D15">
        <f>SUMIF(ENTRADAS[CÓDIGO],ELEMENTOS[[#This Row],[CÓDIGO]],ENTRADAS[CANTIDAD])</f>
        <v>59</v>
      </c>
      <c r="E15">
        <f>SUMIF(SALIDAS[CÓDIGO],ELEMENTOS[[#This Row],[CÓDIGO]],SALIDAS[CANTIDAD])</f>
        <v>25</v>
      </c>
      <c r="F15">
        <f>ELEMENTOS[[#This Row],[ENTRADAS]]-ELEMENTOS[[#This Row],[SALIDAS]]</f>
        <v>34</v>
      </c>
      <c r="H15" t="s">
        <v>32</v>
      </c>
      <c r="I15" t="str">
        <f>VLOOKUP(ENTRADAS[[#This Row],[CÓDIGO]],ELEMENTOS[#All],2,FALSE)</f>
        <v>VISOR</v>
      </c>
      <c r="J15" s="3">
        <v>44309</v>
      </c>
      <c r="K15">
        <v>9</v>
      </c>
      <c r="M15" t="s">
        <v>34</v>
      </c>
      <c r="N15" t="str">
        <f>VLOOKUP(SALIDAS[[#This Row],[CÓDIGO]],ELEMENTOS[#All],2,FALSE)</f>
        <v>COFIAS</v>
      </c>
      <c r="O15" s="3">
        <v>44316</v>
      </c>
      <c r="P15">
        <v>80</v>
      </c>
    </row>
    <row r="16" spans="2:16" x14ac:dyDescent="0.25">
      <c r="B16" t="s">
        <v>33</v>
      </c>
      <c r="C16" t="s">
        <v>15</v>
      </c>
      <c r="D16">
        <f>SUMIF(ENTRADAS[CÓDIGO],ELEMENTOS[[#This Row],[CÓDIGO]],ENTRADAS[CANTIDAD])</f>
        <v>2490</v>
      </c>
      <c r="E16">
        <f>SUMIF(SALIDAS[CÓDIGO],ELEMENTOS[[#This Row],[CÓDIGO]],SALIDAS[CANTIDAD])</f>
        <v>2354</v>
      </c>
      <c r="F16">
        <f>ELEMENTOS[[#This Row],[ENTRADAS]]-ELEMENTOS[[#This Row],[SALIDAS]]</f>
        <v>136</v>
      </c>
      <c r="H16" t="s">
        <v>28</v>
      </c>
      <c r="I16" t="str">
        <f>VLOOKUP(ENTRADAS[[#This Row],[CÓDIGO]],ELEMENTOS[#All],2,FALSE)</f>
        <v>DISPENSADORES DE GEL</v>
      </c>
      <c r="J16" s="3">
        <v>44309</v>
      </c>
      <c r="K16">
        <v>6</v>
      </c>
      <c r="M16" t="s">
        <v>32</v>
      </c>
      <c r="N16" t="str">
        <f>VLOOKUP(SALIDAS[[#This Row],[CÓDIGO]],ELEMENTOS[#All],2,FALSE)</f>
        <v>VISOR</v>
      </c>
      <c r="O16" s="3">
        <v>44316</v>
      </c>
      <c r="P16">
        <v>3</v>
      </c>
    </row>
    <row r="17" spans="2:16" x14ac:dyDescent="0.25">
      <c r="B17" t="s">
        <v>34</v>
      </c>
      <c r="C17" t="s">
        <v>16</v>
      </c>
      <c r="D17">
        <f>SUMIF(ENTRADAS[CÓDIGO],ELEMENTOS[[#This Row],[CÓDIGO]],ENTRADAS[CANTIDAD])</f>
        <v>1381</v>
      </c>
      <c r="E17">
        <f>SUMIF(SALIDAS[CÓDIGO],ELEMENTOS[[#This Row],[CÓDIGO]],SALIDAS[CANTIDAD])</f>
        <v>1080</v>
      </c>
      <c r="F17">
        <f>ELEMENTOS[[#This Row],[ENTRADAS]]-ELEMENTOS[[#This Row],[SALIDAS]]</f>
        <v>301</v>
      </c>
      <c r="H17" t="s">
        <v>35</v>
      </c>
      <c r="I17" t="str">
        <f>VLOOKUP(ENTRADAS[[#This Row],[CÓDIGO]],ELEMENTOS[#All],2,FALSE)</f>
        <v>ACRILICOS</v>
      </c>
      <c r="J17" s="3">
        <v>44309</v>
      </c>
      <c r="K17">
        <v>19</v>
      </c>
      <c r="M17" t="s">
        <v>22</v>
      </c>
      <c r="N17" t="str">
        <f>VLOOKUP(SALIDAS[[#This Row],[CÓDIGO]],ELEMENTOS[#All],2,FALSE)</f>
        <v>TAPABOCAS</v>
      </c>
      <c r="O17" s="3">
        <v>44319</v>
      </c>
      <c r="P17">
        <v>1160</v>
      </c>
    </row>
    <row r="18" spans="2:16" x14ac:dyDescent="0.25">
      <c r="B18" t="s">
        <v>35</v>
      </c>
      <c r="C18" t="s">
        <v>18</v>
      </c>
      <c r="D18">
        <f>SUMIF(ENTRADAS[CÓDIGO],ELEMENTOS[[#This Row],[CÓDIGO]],ENTRADAS[CANTIDAD])</f>
        <v>19</v>
      </c>
      <c r="E18">
        <f>SUMIF(SALIDAS[CÓDIGO],ELEMENTOS[[#This Row],[CÓDIGO]],SALIDAS[CANTIDAD])</f>
        <v>0</v>
      </c>
      <c r="F18">
        <f>ELEMENTOS[[#This Row],[ENTRADAS]]-ELEMENTOS[[#This Row],[SALIDAS]]</f>
        <v>19</v>
      </c>
      <c r="H18" t="s">
        <v>36</v>
      </c>
      <c r="I18" t="str">
        <f>VLOOKUP(ENTRADAS[[#This Row],[CÓDIGO]],ELEMENTOS[#All],2,FALSE)</f>
        <v>TERMOMETROS</v>
      </c>
      <c r="J18" s="3">
        <v>44309</v>
      </c>
      <c r="K18">
        <v>38</v>
      </c>
      <c r="M18" t="s">
        <v>26</v>
      </c>
      <c r="N18" t="str">
        <f>VLOOKUP(SALIDAS[[#This Row],[CÓDIGO]],ELEMENTOS[#All],2,FALSE)</f>
        <v>GEL X 500</v>
      </c>
      <c r="O18" s="3">
        <v>44319</v>
      </c>
      <c r="P18">
        <v>4</v>
      </c>
    </row>
    <row r="19" spans="2:16" x14ac:dyDescent="0.25">
      <c r="B19" t="s">
        <v>36</v>
      </c>
      <c r="C19" t="s">
        <v>19</v>
      </c>
      <c r="D19">
        <f>SUMIF(ENTRADAS[CÓDIGO],ELEMENTOS[[#This Row],[CÓDIGO]],ENTRADAS[CANTIDAD])</f>
        <v>38</v>
      </c>
      <c r="E19">
        <f>SUMIF(SALIDAS[CÓDIGO],ELEMENTOS[[#This Row],[CÓDIGO]],SALIDAS[CANTIDAD])</f>
        <v>0</v>
      </c>
      <c r="F19">
        <f>ELEMENTOS[[#This Row],[ENTRADAS]]-ELEMENTOS[[#This Row],[SALIDAS]]</f>
        <v>38</v>
      </c>
      <c r="H19" t="s">
        <v>29</v>
      </c>
      <c r="I19" t="str">
        <f>VLOOKUP(ENTRADAS[[#This Row],[CÓDIGO]],ELEMENTOS[#All],2,FALSE)</f>
        <v>MONOGAFAS</v>
      </c>
      <c r="J19" s="3">
        <v>44329</v>
      </c>
      <c r="K19">
        <v>30</v>
      </c>
      <c r="M19" t="s">
        <v>22</v>
      </c>
      <c r="N19" t="str">
        <f>VLOOKUP(SALIDAS[[#This Row],[CÓDIGO]],ELEMENTOS[#All],2,FALSE)</f>
        <v>TAPABOCAS</v>
      </c>
      <c r="O19" s="3">
        <v>44323</v>
      </c>
      <c r="P19">
        <v>2820</v>
      </c>
    </row>
    <row r="20" spans="2:16" x14ac:dyDescent="0.25">
      <c r="H20" t="s">
        <v>22</v>
      </c>
      <c r="I20" t="str">
        <f>VLOOKUP(ENTRADAS[[#This Row],[CÓDIGO]],ELEMENTOS[#All],2,FALSE)</f>
        <v>TAPABOCAS</v>
      </c>
      <c r="J20" s="3">
        <v>44330</v>
      </c>
      <c r="K20">
        <v>10000</v>
      </c>
      <c r="M20" t="s">
        <v>25</v>
      </c>
      <c r="N20" t="str">
        <f>VLOOKUP(SALIDAS[[#This Row],[CÓDIGO]],ELEMENTOS[#All],2,FALSE)</f>
        <v>GEL X 1000</v>
      </c>
      <c r="O20" s="3">
        <v>44323</v>
      </c>
      <c r="P20">
        <v>4</v>
      </c>
    </row>
    <row r="21" spans="2:16" x14ac:dyDescent="0.25">
      <c r="H21" t="s">
        <v>22</v>
      </c>
      <c r="I21" t="str">
        <f>VLOOKUP(ENTRADAS[[#This Row],[CÓDIGO]],ELEMENTOS[#All],2,FALSE)</f>
        <v>TAPABOCAS</v>
      </c>
      <c r="J21" s="3">
        <v>44341</v>
      </c>
      <c r="K21">
        <v>32000</v>
      </c>
      <c r="M21" t="s">
        <v>26</v>
      </c>
      <c r="N21" t="str">
        <f>VLOOKUP(SALIDAS[[#This Row],[CÓDIGO]],ELEMENTOS[#All],2,FALSE)</f>
        <v>GEL X 500</v>
      </c>
      <c r="O21" s="3">
        <v>44323</v>
      </c>
      <c r="P21">
        <v>3</v>
      </c>
    </row>
    <row r="22" spans="2:16" x14ac:dyDescent="0.25">
      <c r="H22" t="s">
        <v>22</v>
      </c>
      <c r="I22" t="str">
        <f>VLOOKUP(ENTRADAS[[#This Row],[CÓDIGO]],ELEMENTOS[#All],2,FALSE)</f>
        <v>TAPABOCAS</v>
      </c>
      <c r="J22" s="3">
        <v>44342</v>
      </c>
      <c r="K22">
        <v>36000</v>
      </c>
      <c r="M22" t="s">
        <v>22</v>
      </c>
      <c r="N22" t="str">
        <f>VLOOKUP(SALIDAS[[#This Row],[CÓDIGO]],ELEMENTOS[#All],2,FALSE)</f>
        <v>TAPABOCAS</v>
      </c>
      <c r="O22" s="3">
        <v>44329</v>
      </c>
      <c r="P22">
        <v>4060</v>
      </c>
    </row>
    <row r="23" spans="2:16" x14ac:dyDescent="0.25">
      <c r="H23" t="s">
        <v>33</v>
      </c>
      <c r="I23" t="str">
        <f>VLOOKUP(ENTRADAS[[#This Row],[CÓDIGO]],ELEMENTOS[#All],2,FALSE)</f>
        <v>BATAS DESECHABLES</v>
      </c>
      <c r="J23" s="3">
        <v>44347</v>
      </c>
      <c r="K23">
        <v>1080</v>
      </c>
      <c r="M23" t="s">
        <v>25</v>
      </c>
      <c r="N23" t="str">
        <f>VLOOKUP(SALIDAS[[#This Row],[CÓDIGO]],ELEMENTOS[#All],2,FALSE)</f>
        <v>GEL X 1000</v>
      </c>
      <c r="O23" s="3">
        <v>44329</v>
      </c>
      <c r="P23">
        <v>4</v>
      </c>
    </row>
    <row r="24" spans="2:16" x14ac:dyDescent="0.25">
      <c r="H24" t="s">
        <v>30</v>
      </c>
      <c r="I24" t="str">
        <f>VLOOKUP(ENTRADAS[[#This Row],[CÓDIGO]],ELEMENTOS[#All],2,FALSE)</f>
        <v>CARETA</v>
      </c>
      <c r="J24" s="3">
        <v>44347</v>
      </c>
      <c r="K24">
        <v>54</v>
      </c>
      <c r="M24" t="s">
        <v>26</v>
      </c>
      <c r="N24" t="str">
        <f>VLOOKUP(SALIDAS[[#This Row],[CÓDIGO]],ELEMENTOS[#All],2,FALSE)</f>
        <v>GEL X 500</v>
      </c>
      <c r="O24" s="3">
        <v>44329</v>
      </c>
      <c r="P24">
        <v>13</v>
      </c>
    </row>
    <row r="25" spans="2:16" x14ac:dyDescent="0.25">
      <c r="H25" t="s">
        <v>34</v>
      </c>
      <c r="I25" t="str">
        <f>VLOOKUP(ENTRADAS[[#This Row],[CÓDIGO]],ELEMENTOS[#All],2,FALSE)</f>
        <v>COFIAS</v>
      </c>
      <c r="J25" s="3">
        <v>44347</v>
      </c>
      <c r="K25">
        <v>1000</v>
      </c>
      <c r="M25" t="s">
        <v>27</v>
      </c>
      <c r="N25" t="str">
        <f>VLOOKUP(SALIDAS[[#This Row],[CÓDIGO]],ELEMENTOS[#All],2,FALSE)</f>
        <v>GEL X 60</v>
      </c>
      <c r="O25" s="3">
        <v>44329</v>
      </c>
      <c r="P25">
        <v>10</v>
      </c>
    </row>
    <row r="26" spans="2:16" x14ac:dyDescent="0.25">
      <c r="H26" t="s">
        <v>25</v>
      </c>
      <c r="I26" t="str">
        <f>VLOOKUP(ENTRADAS[[#This Row],[CÓDIGO]],ELEMENTOS[#All],2,FALSE)</f>
        <v>GEL X 1000</v>
      </c>
      <c r="J26" s="3">
        <v>44329</v>
      </c>
      <c r="K26">
        <v>40</v>
      </c>
      <c r="M26" t="s">
        <v>33</v>
      </c>
      <c r="N26" t="str">
        <f>VLOOKUP(SALIDAS[[#This Row],[CÓDIGO]],ELEMENTOS[#All],2,FALSE)</f>
        <v>BATAS DESECHABLES</v>
      </c>
      <c r="O26" s="3">
        <v>44329</v>
      </c>
      <c r="P26">
        <v>200</v>
      </c>
    </row>
    <row r="27" spans="2:16" x14ac:dyDescent="0.25">
      <c r="H27" t="s">
        <v>26</v>
      </c>
      <c r="I27" t="str">
        <f>VLOOKUP(ENTRADAS[[#This Row],[CÓDIGO]],ELEMENTOS[#All],2,FALSE)</f>
        <v>GEL X 500</v>
      </c>
      <c r="J27" s="3">
        <v>44329</v>
      </c>
      <c r="K27">
        <v>90</v>
      </c>
      <c r="M27" t="s">
        <v>20</v>
      </c>
      <c r="N27" t="str">
        <f>VLOOKUP(SALIDAS[[#This Row],[CÓDIGO]],ELEMENTOS[#All],2,FALSE)</f>
        <v>GUANTES DE LATEX</v>
      </c>
      <c r="O27" s="3">
        <v>44330</v>
      </c>
      <c r="P27">
        <v>100</v>
      </c>
    </row>
    <row r="28" spans="2:16" x14ac:dyDescent="0.25">
      <c r="H28" t="s">
        <v>27</v>
      </c>
      <c r="I28" t="str">
        <f>VLOOKUP(ENTRADAS[[#This Row],[CÓDIGO]],ELEMENTOS[#All],2,FALSE)</f>
        <v>GEL X 60</v>
      </c>
      <c r="J28" s="3">
        <v>44329</v>
      </c>
      <c r="K28">
        <v>180</v>
      </c>
      <c r="M28" t="s">
        <v>22</v>
      </c>
      <c r="N28" t="str">
        <f>VLOOKUP(SALIDAS[[#This Row],[CÓDIGO]],ELEMENTOS[#All],2,FALSE)</f>
        <v>TAPABOCAS</v>
      </c>
      <c r="O28" s="3">
        <v>44330</v>
      </c>
      <c r="P28">
        <v>7960</v>
      </c>
    </row>
    <row r="29" spans="2:16" x14ac:dyDescent="0.25">
      <c r="H29" t="s">
        <v>33</v>
      </c>
      <c r="I29" s="4" t="str">
        <f>VLOOKUP(ENTRADAS[[#This Row],[CÓDIGO]],ELEMENTOS[#All],2,FALSE)</f>
        <v>BATAS DESECHABLES</v>
      </c>
      <c r="J29" s="3">
        <v>44365</v>
      </c>
      <c r="K29">
        <v>200</v>
      </c>
      <c r="M29" t="s">
        <v>25</v>
      </c>
      <c r="N29" t="str">
        <f>VLOOKUP(SALIDAS[[#This Row],[CÓDIGO]],ELEMENTOS[#All],2,FALSE)</f>
        <v>GEL X 1000</v>
      </c>
      <c r="O29" s="3">
        <v>44330</v>
      </c>
      <c r="P29">
        <v>17</v>
      </c>
    </row>
    <row r="30" spans="2:16" x14ac:dyDescent="0.25">
      <c r="H30" t="s">
        <v>23</v>
      </c>
      <c r="I30" s="4" t="str">
        <f>VLOOKUP(ENTRADAS[[#This Row],[CÓDIGO]],ELEMENTOS[#All],2,FALSE)</f>
        <v>RESPIRADORES N95</v>
      </c>
      <c r="J30" s="3">
        <v>44369</v>
      </c>
      <c r="K30">
        <v>200</v>
      </c>
      <c r="M30" t="s">
        <v>26</v>
      </c>
      <c r="N30" t="str">
        <f>VLOOKUP(SALIDAS[[#This Row],[CÓDIGO]],ELEMENTOS[#All],2,FALSE)</f>
        <v>GEL X 500</v>
      </c>
      <c r="O30" s="3">
        <v>44330</v>
      </c>
      <c r="P30">
        <v>38</v>
      </c>
    </row>
    <row r="31" spans="2:16" x14ac:dyDescent="0.25">
      <c r="H31" t="s">
        <v>30</v>
      </c>
      <c r="I31" t="str">
        <f>VLOOKUP(ENTRADAS[[#This Row],[CÓDIGO]],ELEMENTOS[#All],2,FALSE)</f>
        <v>CARETA</v>
      </c>
      <c r="J31" s="3">
        <v>44375</v>
      </c>
      <c r="K31">
        <v>30</v>
      </c>
      <c r="M31" t="s">
        <v>27</v>
      </c>
      <c r="N31" t="str">
        <f>VLOOKUP(SALIDAS[[#This Row],[CÓDIGO]],ELEMENTOS[#All],2,FALSE)</f>
        <v>GEL X 60</v>
      </c>
      <c r="O31" s="3">
        <v>44330</v>
      </c>
      <c r="P31">
        <v>10</v>
      </c>
    </row>
    <row r="32" spans="2:16" x14ac:dyDescent="0.25">
      <c r="H32" t="s">
        <v>34</v>
      </c>
      <c r="I32" t="str">
        <f>VLOOKUP(ENTRADAS[[#This Row],[CÓDIGO]],ELEMENTOS[#All],2,FALSE)</f>
        <v>COFIAS</v>
      </c>
      <c r="J32" s="3">
        <v>44375</v>
      </c>
      <c r="K32">
        <v>100</v>
      </c>
      <c r="M32" t="s">
        <v>33</v>
      </c>
      <c r="N32" s="4" t="str">
        <f>VLOOKUP(SALIDAS[[#This Row],[CÓDIGO]],ELEMENTOS[#All],2,FALSE)</f>
        <v>BATAS DESECHABLES</v>
      </c>
      <c r="O32" s="3">
        <v>44330</v>
      </c>
      <c r="P32">
        <v>204</v>
      </c>
    </row>
    <row r="33" spans="8:16" x14ac:dyDescent="0.25">
      <c r="H33" t="s">
        <v>25</v>
      </c>
      <c r="I33" t="str">
        <f>VLOOKUP(ENTRADAS[[#This Row],[CÓDIGO]],ELEMENTOS[#All],2,FALSE)</f>
        <v>GEL X 1000</v>
      </c>
      <c r="J33" s="3">
        <v>44372</v>
      </c>
      <c r="K33">
        <v>188</v>
      </c>
      <c r="M33" t="s">
        <v>30</v>
      </c>
      <c r="N33" s="4" t="str">
        <f>VLOOKUP(SALIDAS[[#This Row],[CÓDIGO]],ELEMENTOS[#All],2,FALSE)</f>
        <v>CARETA</v>
      </c>
      <c r="O33" s="3">
        <v>44330</v>
      </c>
      <c r="P33">
        <v>1</v>
      </c>
    </row>
    <row r="34" spans="8:16" x14ac:dyDescent="0.25">
      <c r="H34" t="s">
        <v>26</v>
      </c>
      <c r="I34" s="4" t="str">
        <f>VLOOKUP(ENTRADAS[[#This Row],[CÓDIGO]],ELEMENTOS[#All],2,FALSE)</f>
        <v>GEL X 500</v>
      </c>
      <c r="J34" s="3">
        <v>44372</v>
      </c>
      <c r="K34">
        <v>320</v>
      </c>
      <c r="M34" t="s">
        <v>20</v>
      </c>
      <c r="N34" s="4" t="str">
        <f>VLOOKUP(SALIDAS[[#This Row],[CÓDIGO]],ELEMENTOS[#All],2,FALSE)</f>
        <v>GUANTES DE LATEX</v>
      </c>
      <c r="O34" s="3">
        <v>44336</v>
      </c>
      <c r="P34">
        <v>50</v>
      </c>
    </row>
    <row r="35" spans="8:16" x14ac:dyDescent="0.25">
      <c r="H35" t="s">
        <v>27</v>
      </c>
      <c r="I35" s="4" t="str">
        <f>VLOOKUP(ENTRADAS[[#This Row],[CÓDIGO]],ELEMENTOS[#All],2,FALSE)</f>
        <v>GEL X 60</v>
      </c>
      <c r="J35" s="3">
        <v>44372</v>
      </c>
      <c r="K35">
        <v>230</v>
      </c>
      <c r="M35" t="s">
        <v>22</v>
      </c>
      <c r="N35" s="4" t="str">
        <f>VLOOKUP(SALIDAS[[#This Row],[CÓDIGO]],ELEMENTOS[#All],2,FALSE)</f>
        <v>TAPABOCAS</v>
      </c>
      <c r="O35" s="3">
        <v>44336</v>
      </c>
      <c r="P35">
        <v>5090</v>
      </c>
    </row>
    <row r="36" spans="8:16" x14ac:dyDescent="0.25">
      <c r="H36" t="s">
        <v>22</v>
      </c>
      <c r="I36" s="4" t="str">
        <f>VLOOKUP(ENTRADAS[[#This Row],[CÓDIGO]],ELEMENTOS[#All],2,FALSE)</f>
        <v>TAPABOCAS</v>
      </c>
      <c r="J36" s="3">
        <v>44375</v>
      </c>
      <c r="K36">
        <v>52800</v>
      </c>
      <c r="M36" t="s">
        <v>25</v>
      </c>
      <c r="N36" s="4" t="str">
        <f>VLOOKUP(SALIDAS[[#This Row],[CÓDIGO]],ELEMENTOS[#All],2,FALSE)</f>
        <v>GEL X 1000</v>
      </c>
      <c r="O36" s="3">
        <v>44336</v>
      </c>
      <c r="P36">
        <v>4</v>
      </c>
    </row>
    <row r="37" spans="8:16" x14ac:dyDescent="0.25">
      <c r="H37" t="s">
        <v>22</v>
      </c>
      <c r="I37" s="4" t="str">
        <f>VLOOKUP(ENTRADAS[[#This Row],[CÓDIGO]],ELEMENTOS[#All],2,FALSE)</f>
        <v>TAPABOCAS</v>
      </c>
      <c r="J37" s="3">
        <v>44377</v>
      </c>
      <c r="K37">
        <v>16000</v>
      </c>
      <c r="M37" t="s">
        <v>26</v>
      </c>
      <c r="N37" s="4" t="str">
        <f>VLOOKUP(SALIDAS[[#This Row],[CÓDIGO]],ELEMENTOS[#All],2,FALSE)</f>
        <v>GEL X 500</v>
      </c>
      <c r="O37" s="3">
        <v>44336</v>
      </c>
      <c r="P37">
        <v>36</v>
      </c>
    </row>
    <row r="38" spans="8:16" x14ac:dyDescent="0.25">
      <c r="H38" t="s">
        <v>32</v>
      </c>
      <c r="I38" s="4" t="str">
        <f>VLOOKUP(ENTRADAS[[#This Row],[CÓDIGO]],ELEMENTOS[#All],2,FALSE)</f>
        <v>VISOR</v>
      </c>
      <c r="J38" s="3">
        <v>44378</v>
      </c>
      <c r="K38">
        <v>50</v>
      </c>
      <c r="M38" t="s">
        <v>33</v>
      </c>
      <c r="N38" s="4" t="str">
        <f>VLOOKUP(SALIDAS[[#This Row],[CÓDIGO]],ELEMENTOS[#All],2,FALSE)</f>
        <v>BATAS DESECHABLES</v>
      </c>
      <c r="O38" s="3">
        <v>44336</v>
      </c>
      <c r="P38">
        <v>44</v>
      </c>
    </row>
    <row r="39" spans="8:16" x14ac:dyDescent="0.25">
      <c r="H39" t="s">
        <v>33</v>
      </c>
      <c r="I39" s="4" t="str">
        <f>VLOOKUP(ENTRADAS[[#This Row],[CÓDIGO]],ELEMENTOS[#All],2,FALSE)</f>
        <v>BATAS DESECHABLES</v>
      </c>
      <c r="J39" s="3">
        <v>44378</v>
      </c>
      <c r="K39">
        <v>250</v>
      </c>
      <c r="M39" t="s">
        <v>20</v>
      </c>
      <c r="N39" s="4" t="str">
        <f>VLOOKUP(SALIDAS[[#This Row],[CÓDIGO]],ELEMENTOS[#All],2,FALSE)</f>
        <v>GUANTES DE LATEX</v>
      </c>
      <c r="O39" s="3">
        <v>44337</v>
      </c>
      <c r="P39">
        <v>50</v>
      </c>
    </row>
    <row r="40" spans="8:16" x14ac:dyDescent="0.25">
      <c r="H40" t="s">
        <v>34</v>
      </c>
      <c r="I40" s="4" t="str">
        <f>VLOOKUP(ENTRADAS[[#This Row],[CÓDIGO]],ELEMENTOS[#All],2,FALSE)</f>
        <v>COFIAS</v>
      </c>
      <c r="J40" s="3">
        <v>44378</v>
      </c>
      <c r="K40">
        <v>200</v>
      </c>
      <c r="M40" t="s">
        <v>22</v>
      </c>
      <c r="N40" s="4" t="str">
        <f>VLOOKUP(SALIDAS[[#This Row],[CÓDIGO]],ELEMENTOS[#All],2,FALSE)</f>
        <v>TAPABOCAS</v>
      </c>
      <c r="O40" s="3">
        <v>44337</v>
      </c>
      <c r="P40">
        <v>240</v>
      </c>
    </row>
    <row r="41" spans="8:16" x14ac:dyDescent="0.25">
      <c r="H41" t="s">
        <v>22</v>
      </c>
      <c r="I41" s="4" t="str">
        <f>VLOOKUP(ENTRADAS[[#This Row],[CÓDIGO]],ELEMENTOS[#All],2,FALSE)</f>
        <v>TAPABOCAS</v>
      </c>
      <c r="J41" s="3">
        <v>44384</v>
      </c>
      <c r="K41">
        <v>67200</v>
      </c>
      <c r="M41" t="s">
        <v>26</v>
      </c>
      <c r="N41" s="4" t="str">
        <f>VLOOKUP(SALIDAS[[#This Row],[CÓDIGO]],ELEMENTOS[#All],2,FALSE)</f>
        <v>GEL X 500</v>
      </c>
      <c r="O41" s="3">
        <v>44337</v>
      </c>
      <c r="P41">
        <v>1</v>
      </c>
    </row>
    <row r="42" spans="8:16" x14ac:dyDescent="0.25">
      <c r="M42" t="s">
        <v>27</v>
      </c>
      <c r="N42" s="4" t="str">
        <f>VLOOKUP(SALIDAS[[#This Row],[CÓDIGO]],ELEMENTOS[#All],2,FALSE)</f>
        <v>GEL X 60</v>
      </c>
      <c r="O42" s="3">
        <v>44337</v>
      </c>
      <c r="P42">
        <v>2</v>
      </c>
    </row>
    <row r="43" spans="8:16" x14ac:dyDescent="0.25">
      <c r="M43" t="s">
        <v>33</v>
      </c>
      <c r="N43" s="4" t="str">
        <f>VLOOKUP(SALIDAS[[#This Row],[CÓDIGO]],ELEMENTOS[#All],2,FALSE)</f>
        <v>BATAS DESECHABLES</v>
      </c>
      <c r="O43" s="3">
        <v>44337</v>
      </c>
      <c r="P43">
        <v>20</v>
      </c>
    </row>
    <row r="44" spans="8:16" x14ac:dyDescent="0.25">
      <c r="M44" t="s">
        <v>22</v>
      </c>
      <c r="N44" s="4" t="str">
        <f>VLOOKUP(SALIDAS[[#This Row],[CÓDIGO]],ELEMENTOS[#All],2,FALSE)</f>
        <v>TAPABOCAS</v>
      </c>
      <c r="O44" s="3">
        <v>44344</v>
      </c>
      <c r="P44">
        <v>31020</v>
      </c>
    </row>
    <row r="45" spans="8:16" x14ac:dyDescent="0.25">
      <c r="M45" t="s">
        <v>25</v>
      </c>
      <c r="N45" s="4" t="str">
        <f>VLOOKUP(SALIDAS[[#This Row],[CÓDIGO]],ELEMENTOS[#All],2,FALSE)</f>
        <v>GEL X 1000</v>
      </c>
      <c r="O45" s="3">
        <v>44344</v>
      </c>
      <c r="P45">
        <v>28</v>
      </c>
    </row>
    <row r="46" spans="8:16" x14ac:dyDescent="0.25">
      <c r="M46" t="s">
        <v>26</v>
      </c>
      <c r="N46" s="4" t="str">
        <f>VLOOKUP(SALIDAS[[#This Row],[CÓDIGO]],ELEMENTOS[#All],2,FALSE)</f>
        <v>GEL X 500</v>
      </c>
      <c r="O46" s="3">
        <v>44344</v>
      </c>
      <c r="P46">
        <v>84</v>
      </c>
    </row>
    <row r="47" spans="8:16" x14ac:dyDescent="0.25">
      <c r="M47" t="s">
        <v>27</v>
      </c>
      <c r="N47" s="4" t="str">
        <f>VLOOKUP(SALIDAS[[#This Row],[CÓDIGO]],ELEMENTOS[#All],2,FALSE)</f>
        <v>GEL X 60</v>
      </c>
      <c r="O47" s="3">
        <v>44344</v>
      </c>
      <c r="P47">
        <v>41</v>
      </c>
    </row>
    <row r="48" spans="8:16" x14ac:dyDescent="0.25">
      <c r="M48" t="s">
        <v>33</v>
      </c>
      <c r="N48" s="4" t="str">
        <f>VLOOKUP(SALIDAS[[#This Row],[CÓDIGO]],ELEMENTOS[#All],2,FALSE)</f>
        <v>BATAS DESECHABLES</v>
      </c>
      <c r="O48" s="3">
        <v>44344</v>
      </c>
      <c r="P48">
        <v>228</v>
      </c>
    </row>
    <row r="49" spans="13:16" x14ac:dyDescent="0.25">
      <c r="M49" t="s">
        <v>22</v>
      </c>
      <c r="N49" s="4" t="str">
        <f>VLOOKUP(SALIDAS[[#This Row],[CÓDIGO]],ELEMENTOS[#All],2,FALSE)</f>
        <v>TAPABOCAS</v>
      </c>
      <c r="O49" s="3">
        <v>44347</v>
      </c>
      <c r="P49">
        <v>2760</v>
      </c>
    </row>
    <row r="50" spans="13:16" x14ac:dyDescent="0.25">
      <c r="M50" t="s">
        <v>26</v>
      </c>
      <c r="N50" s="4" t="str">
        <f>VLOOKUP(SALIDAS[[#This Row],[CÓDIGO]],ELEMENTOS[#All],2,FALSE)</f>
        <v>GEL X 500</v>
      </c>
      <c r="O50" s="3">
        <v>44347</v>
      </c>
      <c r="P50">
        <v>1</v>
      </c>
    </row>
    <row r="51" spans="13:16" x14ac:dyDescent="0.25">
      <c r="M51" t="s">
        <v>27</v>
      </c>
      <c r="N51" s="4" t="str">
        <f>VLOOKUP(SALIDAS[[#This Row],[CÓDIGO]],ELEMENTOS[#All],2,FALSE)</f>
        <v>GEL X 60</v>
      </c>
      <c r="O51" s="3">
        <v>44347</v>
      </c>
      <c r="P51">
        <v>132</v>
      </c>
    </row>
    <row r="52" spans="13:16" x14ac:dyDescent="0.25">
      <c r="M52" t="s">
        <v>33</v>
      </c>
      <c r="N52" s="4" t="str">
        <f>VLOOKUP(SALIDAS[[#This Row],[CÓDIGO]],ELEMENTOS[#All],2,FALSE)</f>
        <v>BATAS DESECHABLES</v>
      </c>
      <c r="O52" s="3">
        <v>44347</v>
      </c>
      <c r="P52">
        <v>1070</v>
      </c>
    </row>
    <row r="53" spans="13:16" x14ac:dyDescent="0.25">
      <c r="M53" t="s">
        <v>30</v>
      </c>
      <c r="N53" s="4" t="str">
        <f>VLOOKUP(SALIDAS[[#This Row],[CÓDIGO]],ELEMENTOS[#All],2,FALSE)</f>
        <v>CARETA</v>
      </c>
      <c r="O53" s="3">
        <v>44347</v>
      </c>
      <c r="P53">
        <v>26</v>
      </c>
    </row>
    <row r="54" spans="13:16" x14ac:dyDescent="0.25">
      <c r="M54" t="s">
        <v>34</v>
      </c>
      <c r="N54" s="4" t="str">
        <f>VLOOKUP(SALIDAS[[#This Row],[CÓDIGO]],ELEMENTOS[#All],2,FALSE)</f>
        <v>COFIAS</v>
      </c>
      <c r="O54" s="3">
        <v>44347</v>
      </c>
      <c r="P54">
        <v>1000</v>
      </c>
    </row>
    <row r="55" spans="13:16" x14ac:dyDescent="0.25">
      <c r="M55" t="s">
        <v>20</v>
      </c>
      <c r="N55" s="4" t="str">
        <f>VLOOKUP(SALIDAS[[#This Row],[CÓDIGO]],ELEMENTOS[#All],2,FALSE)</f>
        <v>GUANTES DE LATEX</v>
      </c>
      <c r="O55" s="3">
        <v>44348</v>
      </c>
      <c r="P55">
        <v>100</v>
      </c>
    </row>
    <row r="56" spans="13:16" x14ac:dyDescent="0.25">
      <c r="M56" t="s">
        <v>22</v>
      </c>
      <c r="N56" s="4" t="str">
        <f>VLOOKUP(SALIDAS[[#This Row],[CÓDIGO]],ELEMENTOS[#All],2,FALSE)</f>
        <v>TAPABOCAS</v>
      </c>
      <c r="O56" s="3">
        <v>44348</v>
      </c>
      <c r="P56">
        <v>120</v>
      </c>
    </row>
    <row r="57" spans="13:16" x14ac:dyDescent="0.25">
      <c r="M57" t="s">
        <v>26</v>
      </c>
      <c r="N57" s="4" t="str">
        <f>VLOOKUP(SALIDAS[[#This Row],[CÓDIGO]],ELEMENTOS[#All],2,FALSE)</f>
        <v>GEL X 500</v>
      </c>
      <c r="O57" s="3">
        <v>44348</v>
      </c>
      <c r="P57">
        <v>1</v>
      </c>
    </row>
    <row r="58" spans="13:16" x14ac:dyDescent="0.25">
      <c r="M58" t="s">
        <v>22</v>
      </c>
      <c r="N58" s="4" t="str">
        <f>VLOOKUP(SALIDAS[[#This Row],[CÓDIGO]],ELEMENTOS[#All],2,FALSE)</f>
        <v>TAPABOCAS</v>
      </c>
      <c r="O58" s="3">
        <v>44348</v>
      </c>
      <c r="P58">
        <v>150</v>
      </c>
    </row>
    <row r="59" spans="13:16" x14ac:dyDescent="0.25">
      <c r="M59" t="s">
        <v>21</v>
      </c>
      <c r="N59" s="4" t="str">
        <f>VLOOKUP(SALIDAS[[#This Row],[CÓDIGO]],ELEMENTOS[#All],2,FALSE)</f>
        <v>GUANTES DE NITRILO</v>
      </c>
      <c r="O59" s="3">
        <v>44348</v>
      </c>
      <c r="P59">
        <v>100</v>
      </c>
    </row>
    <row r="60" spans="13:16" x14ac:dyDescent="0.25">
      <c r="M60" t="s">
        <v>25</v>
      </c>
      <c r="N60" s="4" t="str">
        <f>VLOOKUP(SALIDAS[[#This Row],[CÓDIGO]],ELEMENTOS[#All],2,FALSE)</f>
        <v>GEL X 1000</v>
      </c>
      <c r="O60" s="3">
        <v>44348</v>
      </c>
      <c r="P60">
        <v>1</v>
      </c>
    </row>
    <row r="61" spans="13:16" x14ac:dyDescent="0.25">
      <c r="M61" t="s">
        <v>22</v>
      </c>
      <c r="N61" s="4" t="str">
        <f>VLOOKUP(SALIDAS[[#This Row],[CÓDIGO]],ELEMENTOS[#All],2,FALSE)</f>
        <v>TAPABOCAS</v>
      </c>
      <c r="O61" s="3">
        <v>44349</v>
      </c>
      <c r="P61">
        <v>300</v>
      </c>
    </row>
    <row r="62" spans="13:16" x14ac:dyDescent="0.25">
      <c r="M62" t="s">
        <v>26</v>
      </c>
      <c r="N62" s="4" t="str">
        <f>VLOOKUP(SALIDAS[[#This Row],[CÓDIGO]],ELEMENTOS[#All],2,FALSE)</f>
        <v>GEL X 500</v>
      </c>
      <c r="O62" s="3">
        <v>44349</v>
      </c>
      <c r="P62">
        <v>2</v>
      </c>
    </row>
    <row r="63" spans="13:16" x14ac:dyDescent="0.25">
      <c r="M63" t="s">
        <v>30</v>
      </c>
      <c r="N63" s="4" t="str">
        <f>VLOOKUP(SALIDAS[[#This Row],[CÓDIGO]],ELEMENTOS[#All],2,FALSE)</f>
        <v>CARETA</v>
      </c>
      <c r="O63" s="3">
        <v>44349</v>
      </c>
      <c r="P63">
        <v>5</v>
      </c>
    </row>
    <row r="64" spans="13:16" x14ac:dyDescent="0.25">
      <c r="M64" t="s">
        <v>30</v>
      </c>
      <c r="N64" s="4" t="str">
        <f>VLOOKUP(SALIDAS[[#This Row],[CÓDIGO]],ELEMENTOS[#All],2,FALSE)</f>
        <v>CARETA</v>
      </c>
      <c r="O64" s="3">
        <v>44358</v>
      </c>
      <c r="P64">
        <v>11</v>
      </c>
    </row>
    <row r="65" spans="13:16" x14ac:dyDescent="0.25">
      <c r="M65" t="s">
        <v>22</v>
      </c>
      <c r="N65" s="4" t="str">
        <f>VLOOKUP(SALIDAS[[#This Row],[CÓDIGO]],ELEMENTOS[#All],2,FALSE)</f>
        <v>TAPABOCAS</v>
      </c>
      <c r="O65" s="3">
        <v>44357</v>
      </c>
      <c r="P65">
        <v>100</v>
      </c>
    </row>
    <row r="66" spans="13:16" x14ac:dyDescent="0.25">
      <c r="M66" t="s">
        <v>22</v>
      </c>
      <c r="N66" s="4" t="str">
        <f>VLOOKUP(SALIDAS[[#This Row],[CÓDIGO]],ELEMENTOS[#All],2,FALSE)</f>
        <v>TAPABOCAS</v>
      </c>
      <c r="O66" s="3">
        <v>44362</v>
      </c>
      <c r="P66">
        <v>300</v>
      </c>
    </row>
    <row r="67" spans="13:16" x14ac:dyDescent="0.25">
      <c r="M67" t="s">
        <v>22</v>
      </c>
      <c r="N67" s="4" t="str">
        <f>VLOOKUP(SALIDAS[[#This Row],[CÓDIGO]],ELEMENTOS[#All],2,FALSE)</f>
        <v>TAPABOCAS</v>
      </c>
      <c r="O67" s="3">
        <v>44372</v>
      </c>
      <c r="P67">
        <v>300</v>
      </c>
    </row>
    <row r="68" spans="13:16" x14ac:dyDescent="0.25">
      <c r="M68" t="s">
        <v>25</v>
      </c>
      <c r="N68" s="4" t="str">
        <f>VLOOKUP(SALIDAS[[#This Row],[CÓDIGO]],ELEMENTOS[#All],2,FALSE)</f>
        <v>GEL X 1000</v>
      </c>
      <c r="O68" s="3">
        <v>44372</v>
      </c>
      <c r="P68">
        <v>1</v>
      </c>
    </row>
    <row r="69" spans="13:16" x14ac:dyDescent="0.25">
      <c r="M69" t="s">
        <v>33</v>
      </c>
      <c r="N69" s="4" t="str">
        <f>VLOOKUP(SALIDAS[[#This Row],[CÓDIGO]],ELEMENTOS[#All],2,FALSE)</f>
        <v>BATAS DESECHABLES</v>
      </c>
      <c r="O69" s="3">
        <v>44379</v>
      </c>
      <c r="P69">
        <v>362</v>
      </c>
    </row>
    <row r="70" spans="13:16" x14ac:dyDescent="0.25">
      <c r="M70" t="s">
        <v>20</v>
      </c>
      <c r="N70" s="4" t="str">
        <f>VLOOKUP(SALIDAS[[#This Row],[CÓDIGO]],ELEMENTOS[#All],2,FALSE)</f>
        <v>GUANTES DE LATEX</v>
      </c>
      <c r="O70" s="3">
        <v>44379</v>
      </c>
      <c r="P70">
        <v>400</v>
      </c>
    </row>
    <row r="71" spans="13:16" x14ac:dyDescent="0.25">
      <c r="M71" t="s">
        <v>22</v>
      </c>
      <c r="N71" s="4" t="str">
        <f>VLOOKUP(SALIDAS[[#This Row],[CÓDIGO]],ELEMENTOS[#All],2,FALSE)</f>
        <v>TAPABOCAS</v>
      </c>
      <c r="O71" s="3">
        <v>44379</v>
      </c>
      <c r="P71">
        <v>35480</v>
      </c>
    </row>
    <row r="72" spans="13:16" x14ac:dyDescent="0.25">
      <c r="M72" t="s">
        <v>25</v>
      </c>
      <c r="N72" s="4" t="str">
        <f>VLOOKUP(SALIDAS[[#This Row],[CÓDIGO]],ELEMENTOS[#All],2,FALSE)</f>
        <v>GEL X 1000</v>
      </c>
      <c r="O72" s="3">
        <v>44379</v>
      </c>
      <c r="P72">
        <v>22</v>
      </c>
    </row>
    <row r="73" spans="13:16" x14ac:dyDescent="0.25">
      <c r="M73" t="s">
        <v>26</v>
      </c>
      <c r="N73" s="4" t="str">
        <f>VLOOKUP(SALIDAS[[#This Row],[CÓDIGO]],ELEMENTOS[#All],2,FALSE)</f>
        <v>GEL X 500</v>
      </c>
      <c r="O73" s="3">
        <v>44379</v>
      </c>
      <c r="P73">
        <v>102</v>
      </c>
    </row>
    <row r="74" spans="13:16" x14ac:dyDescent="0.25">
      <c r="M74" t="s">
        <v>27</v>
      </c>
      <c r="N74" s="4" t="str">
        <f>VLOOKUP(SALIDAS[[#This Row],[CÓDIGO]],ELEMENTOS[#All],2,FALSE)</f>
        <v>GEL X 60</v>
      </c>
      <c r="O74" s="3">
        <v>44379</v>
      </c>
      <c r="P74">
        <v>66</v>
      </c>
    </row>
    <row r="75" spans="13:16" x14ac:dyDescent="0.25">
      <c r="M75" t="s">
        <v>32</v>
      </c>
      <c r="N75" s="4" t="str">
        <f>VLOOKUP(SALIDAS[[#This Row],[CÓDIGO]],ELEMENTOS[#All],2,FALSE)</f>
        <v>VISOR</v>
      </c>
      <c r="O75" s="3">
        <v>44379</v>
      </c>
      <c r="P75">
        <v>22</v>
      </c>
    </row>
    <row r="76" spans="13:16" x14ac:dyDescent="0.25">
      <c r="M76" t="s">
        <v>23</v>
      </c>
      <c r="N76" s="4" t="str">
        <f>VLOOKUP(SALIDAS[[#This Row],[CÓDIGO]],ELEMENTOS[#All],2,FALSE)</f>
        <v>RESPIRADORES N95</v>
      </c>
      <c r="O76" s="3">
        <v>44379</v>
      </c>
      <c r="P76">
        <v>44</v>
      </c>
    </row>
    <row r="77" spans="13:16" x14ac:dyDescent="0.25">
      <c r="M77" t="s">
        <v>30</v>
      </c>
      <c r="N77" s="4" t="str">
        <f>VLOOKUP(SALIDAS[[#This Row],[CÓDIGO]],ELEMENTOS[#All],2,FALSE)</f>
        <v>CARETA</v>
      </c>
      <c r="O77" s="3">
        <v>44379</v>
      </c>
      <c r="P77">
        <v>5</v>
      </c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ELEMENTOS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 Rodriguez Torres</dc:creator>
  <cp:lastModifiedBy>Robinson Rodriguez Torres</cp:lastModifiedBy>
  <dcterms:created xsi:type="dcterms:W3CDTF">2021-07-08T20:10:23Z</dcterms:created>
  <dcterms:modified xsi:type="dcterms:W3CDTF">2021-07-09T11:11:46Z</dcterms:modified>
</cp:coreProperties>
</file>