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rodriguezt\Documents\INFORME 24 CTG 01 AL 31 MARZO\"/>
    </mc:Choice>
  </mc:AlternateContent>
  <xr:revisionPtr revIDLastSave="0" documentId="13_ncr:1_{074141D0-2A6C-45B6-9AD9-E511451B42E5}" xr6:coauthVersionLast="45" xr6:coauthVersionMax="46" xr10:uidLastSave="{00000000-0000-0000-0000-000000000000}"/>
  <bookViews>
    <workbookView xWindow="-120" yWindow="-120" windowWidth="19440" windowHeight="11160" firstSheet="1" activeTab="1" xr2:uid="{00000000-000D-0000-FFFF-FFFF00000000}"/>
  </bookViews>
  <sheets>
    <sheet name="ENTREGAS" sheetId="1" state="hidden" r:id="rId1"/>
    <sheet name="INVENTARIO" sheetId="10" r:id="rId2"/>
    <sheet name="ABRIL" sheetId="9" state="hidden" r:id="rId3"/>
    <sheet name="MAYO" sheetId="13" state="hidden" r:id="rId4"/>
  </sheets>
  <definedNames>
    <definedName name="_xlnm._FilterDatabase" localSheetId="2" hidden="1">ABRIL!$A$2:$S$55</definedName>
    <definedName name="_xlnm._FilterDatabase" localSheetId="0" hidden="1">ENTREGAS!$A$73:$S$305</definedName>
  </definedNames>
  <calcPr calcId="191028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1" i="10" l="1"/>
  <c r="K121" i="10"/>
  <c r="B111" i="10"/>
  <c r="B121" i="10" s="1"/>
  <c r="K234" i="10"/>
  <c r="N216" i="10"/>
  <c r="J214" i="10"/>
  <c r="K214" i="10" s="1"/>
  <c r="J211" i="10"/>
  <c r="P97" i="10" l="1"/>
  <c r="F90" i="10" l="1"/>
  <c r="J90" i="10"/>
  <c r="F88" i="10" l="1"/>
  <c r="H88" i="10"/>
  <c r="I88" i="10"/>
  <c r="J88" i="10"/>
  <c r="L88" i="10"/>
  <c r="K81" i="10"/>
  <c r="J81" i="10" l="1"/>
  <c r="I81" i="10"/>
  <c r="F81" i="10"/>
  <c r="K76" i="10" l="1"/>
  <c r="L76" i="10"/>
  <c r="M76" i="10"/>
  <c r="G76" i="10"/>
  <c r="H76" i="10"/>
  <c r="B71" i="10" l="1"/>
  <c r="B73" i="10" s="1"/>
  <c r="B76" i="10" s="1"/>
  <c r="D73" i="10"/>
  <c r="D76" i="10" s="1"/>
  <c r="C73" i="10"/>
  <c r="C76" i="10" s="1"/>
  <c r="F73" i="10" l="1"/>
  <c r="I73" i="10"/>
  <c r="I76" i="10" s="1"/>
  <c r="J73" i="10"/>
  <c r="E73" i="10"/>
  <c r="J76" i="10" l="1"/>
  <c r="J89" i="10"/>
  <c r="F76" i="10"/>
  <c r="F89" i="10"/>
  <c r="P59" i="10" l="1"/>
  <c r="N60" i="10" l="1"/>
  <c r="J60" i="10"/>
  <c r="I60" i="10"/>
  <c r="F60" i="10"/>
  <c r="K48" i="10" l="1"/>
  <c r="N48" i="10"/>
  <c r="M48" i="10"/>
  <c r="I48" i="10"/>
  <c r="J48" i="10"/>
  <c r="L48" i="10"/>
  <c r="F48" i="10"/>
  <c r="G48" i="10"/>
  <c r="H48" i="10"/>
  <c r="E48" i="10"/>
  <c r="D48" i="10"/>
  <c r="B48" i="10"/>
  <c r="C43" i="10" l="1"/>
  <c r="C48" i="10" s="1"/>
  <c r="M39" i="10"/>
  <c r="G39" i="10"/>
  <c r="D39" i="10" l="1"/>
  <c r="F39" i="10" l="1"/>
  <c r="H39" i="10"/>
  <c r="I39" i="10"/>
  <c r="J39" i="10"/>
  <c r="K39" i="10"/>
  <c r="E39" i="10"/>
  <c r="C225" i="10" l="1"/>
  <c r="D225" i="10"/>
  <c r="E225" i="10"/>
  <c r="F225" i="10"/>
  <c r="H225" i="10"/>
  <c r="I225" i="10"/>
  <c r="J225" i="10"/>
  <c r="L225" i="10"/>
  <c r="N225" i="10"/>
  <c r="B225" i="10"/>
  <c r="K224" i="10"/>
  <c r="K225" i="10" s="1"/>
  <c r="M224" i="10"/>
  <c r="M225" i="10" s="1"/>
  <c r="G224" i="10"/>
  <c r="G225" i="10" l="1"/>
  <c r="H62" i="13" l="1"/>
  <c r="G62" i="13"/>
  <c r="F62" i="13"/>
  <c r="E62" i="13"/>
  <c r="D62" i="13"/>
  <c r="C33" i="10" l="1"/>
  <c r="C39" i="10" s="1"/>
  <c r="B33" i="10"/>
  <c r="B39" i="10" s="1"/>
  <c r="M9" i="10"/>
  <c r="L14" i="10" l="1"/>
  <c r="B14" i="10" l="1"/>
  <c r="I62" i="13"/>
  <c r="D73" i="13"/>
  <c r="E73" i="13"/>
  <c r="F10" i="10"/>
  <c r="F12" i="10" s="1"/>
  <c r="F14" i="10" s="1"/>
  <c r="I444" i="1"/>
  <c r="J444" i="1"/>
  <c r="H444" i="1"/>
  <c r="G444" i="1"/>
  <c r="F444" i="1"/>
  <c r="C10" i="10"/>
  <c r="C12" i="10" s="1"/>
  <c r="C14" i="10" s="1"/>
  <c r="B10" i="10"/>
  <c r="D52" i="9"/>
  <c r="G10" i="10"/>
  <c r="G12" i="10" s="1"/>
  <c r="G14" i="10" s="1"/>
  <c r="H10" i="10"/>
  <c r="H12" i="10" s="1"/>
  <c r="H14" i="10" s="1"/>
  <c r="I10" i="10"/>
  <c r="I12" i="10" s="1"/>
  <c r="I14" i="10" s="1"/>
  <c r="D10" i="10"/>
  <c r="D12" i="10" s="1"/>
  <c r="D14" i="10" s="1"/>
  <c r="E10" i="10"/>
  <c r="E12" i="10" s="1"/>
  <c r="E14" i="10" s="1"/>
  <c r="C64" i="9" l="1"/>
  <c r="F52" i="9"/>
  <c r="G52" i="9"/>
  <c r="H52" i="9"/>
  <c r="E52" i="9"/>
  <c r="L6" i="9"/>
  <c r="L5" i="9"/>
  <c r="L7" i="9" l="1"/>
  <c r="O228" i="1" l="1"/>
  <c r="N228" i="1"/>
  <c r="I72" i="1"/>
  <c r="H72" i="1"/>
  <c r="M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yreyes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actualizado 27/04/2020
</t>
        </r>
      </text>
    </comment>
    <comment ref="I4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RECARGA A TOBERIN
</t>
        </r>
      </text>
    </comment>
    <comment ref="D5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principal</t>
        </r>
      </text>
    </comment>
    <comment ref="I5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TOBERIN AR</t>
        </r>
      </text>
    </comment>
    <comment ref="J5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PRINCIPAL</t>
        </r>
      </text>
    </comment>
    <comment ref="N5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FUNZA NUEVO CONSULTOR
</t>
        </r>
      </text>
    </comment>
    <comment ref="B5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kenedy</t>
        </r>
      </text>
    </comment>
    <comment ref="D5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kenedy, san antonio, principal</t>
        </r>
      </text>
    </comment>
    <comment ref="N5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cambi careta EDILBERTO PRINCIPAL
</t>
        </r>
      </text>
    </comment>
    <comment ref="K5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ENTREGA AL GERENTE GENERAL 25/07/2020</t>
        </r>
      </text>
    </comment>
    <comment ref="I6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RECARGA A TOBERIN
</t>
        </r>
      </text>
    </comment>
    <comment ref="G20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yreyes:</t>
        </r>
        <r>
          <rPr>
            <sz val="9"/>
            <color indexed="81"/>
            <rFont val="Tahoma"/>
            <family val="2"/>
          </rPr>
          <t xml:space="preserve">
recibidos n95 enviados de la temporal
</t>
        </r>
      </text>
    </comment>
  </commentList>
</comments>
</file>

<file path=xl/sharedStrings.xml><?xml version="1.0" encoding="utf-8"?>
<sst xmlns="http://schemas.openxmlformats.org/spreadsheetml/2006/main" count="2103" uniqueCount="612">
  <si>
    <t>FECHA</t>
  </si>
  <si>
    <t>SEDE</t>
  </si>
  <si>
    <t>REGIONAL</t>
  </si>
  <si>
    <t>RESPONSABLE</t>
  </si>
  <si>
    <t>GUANTES</t>
  </si>
  <si>
    <t>TAPABOCAS</t>
  </si>
  <si>
    <t>GEL LITRO</t>
  </si>
  <si>
    <t>GEL 500 ml</t>
  </si>
  <si>
    <t>GEL 250 ml</t>
  </si>
  <si>
    <t>OTROS</t>
  </si>
  <si>
    <t>GUIA</t>
  </si>
  <si>
    <t>ENTREGA</t>
  </si>
  <si>
    <t>RELACION ENVIOS TAPABOCAS GUANTES Y GEL</t>
  </si>
  <si>
    <t>fecha</t>
  </si>
  <si>
    <t>Lugar Deposito</t>
  </si>
  <si>
    <t>cantidad</t>
  </si>
  <si>
    <t>elemento</t>
  </si>
  <si>
    <t xml:space="preserve">enviado </t>
  </si>
  <si>
    <t>Personas</t>
  </si>
  <si>
    <t>Bodega</t>
  </si>
  <si>
    <t>3 cajas * 20</t>
  </si>
  <si>
    <t>Guantes talla M</t>
  </si>
  <si>
    <t>1 caja * 10</t>
  </si>
  <si>
    <t>Guantes talla L</t>
  </si>
  <si>
    <t>1 caja * 21</t>
  </si>
  <si>
    <t>Guantes Talla S</t>
  </si>
  <si>
    <t>2 caja * 5</t>
  </si>
  <si>
    <t>enfermeria</t>
  </si>
  <si>
    <t>1 caja * 180</t>
  </si>
  <si>
    <t>tapabocas N95</t>
  </si>
  <si>
    <t xml:space="preserve">1 caja * 38 </t>
  </si>
  <si>
    <t>tapabocas</t>
  </si>
  <si>
    <t xml:space="preserve">Proveedor </t>
  </si>
  <si>
    <t>900 unid.</t>
  </si>
  <si>
    <t xml:space="preserve">1 caja </t>
  </si>
  <si>
    <t>guantes S</t>
  </si>
  <si>
    <t>oficina principal</t>
  </si>
  <si>
    <t>guantes</t>
  </si>
  <si>
    <t>2 cajas de guantes S y 2 cajas tapabocas</t>
  </si>
  <si>
    <t>soacha</t>
  </si>
  <si>
    <t>unisur</t>
  </si>
  <si>
    <t>calle 50</t>
  </si>
  <si>
    <t>San Antionio</t>
  </si>
  <si>
    <t>Keneddy</t>
  </si>
  <si>
    <t>3 cajas de guantes S y 3 cajas tapabocas</t>
  </si>
  <si>
    <t>Suba</t>
  </si>
  <si>
    <t>Paipa                                   </t>
  </si>
  <si>
    <t>Duitama                          </t>
  </si>
  <si>
    <t>Sogamoso                      </t>
  </si>
  <si>
    <t>Garagoa                           </t>
  </si>
  <si>
    <t>Chiquinquirá               </t>
  </si>
  <si>
    <t>Melgar                       </t>
  </si>
  <si>
    <t>Espinal                     </t>
  </si>
  <si>
    <t xml:space="preserve">Puerto Boyaca                  </t>
  </si>
  <si>
    <t xml:space="preserve">La Dorada                           </t>
  </si>
  <si>
    <t>Ubate                                                                 </t>
  </si>
  <si>
    <t>Pacho                       </t>
  </si>
  <si>
    <t>Villeta                  </t>
  </si>
  <si>
    <t>30 tapabocas 30 guantes S</t>
  </si>
  <si>
    <t>Cartagena                     </t>
  </si>
  <si>
    <t>Armenia                             </t>
  </si>
  <si>
    <t>Manizales                         </t>
  </si>
  <si>
    <t>Pasto                       </t>
  </si>
  <si>
    <t>Neiva                           </t>
  </si>
  <si>
    <t>Codazzi                      </t>
  </si>
  <si>
    <t>Florida Blanca            </t>
  </si>
  <si>
    <t>60 tapabocas 1 caja guantes S</t>
  </si>
  <si>
    <t>Hipódromo        </t>
  </si>
  <si>
    <t>90 tapabocas 1 caja guantes +40 S</t>
  </si>
  <si>
    <t>Principal Barranquilla</t>
  </si>
  <si>
    <t>Santa Marta</t>
  </si>
  <si>
    <t>Valledupar</t>
  </si>
  <si>
    <t>Bucaramanga</t>
  </si>
  <si>
    <t>Barrancabermeja</t>
  </si>
  <si>
    <t>60 tapabocas 1 caja guantes + 10  S</t>
  </si>
  <si>
    <t>Tunja</t>
  </si>
  <si>
    <t>90 tapabocas 2 cajas guantes  S</t>
  </si>
  <si>
    <t>Girardot</t>
  </si>
  <si>
    <t>La Mesa</t>
  </si>
  <si>
    <t>Fusagasugá</t>
  </si>
  <si>
    <t>Ibagué</t>
  </si>
  <si>
    <t>Villavicencio</t>
  </si>
  <si>
    <t>Zipaquirá</t>
  </si>
  <si>
    <t>Chía</t>
  </si>
  <si>
    <t>Faca</t>
  </si>
  <si>
    <t>Funza</t>
  </si>
  <si>
    <t>Madrid</t>
  </si>
  <si>
    <t>Cali</t>
  </si>
  <si>
    <t>AUDITORES BTA</t>
  </si>
  <si>
    <t>Tapapabocas y guantes S</t>
  </si>
  <si>
    <t>Contry</t>
  </si>
  <si>
    <t>Colina</t>
  </si>
  <si>
    <t>Homi</t>
  </si>
  <si>
    <t>San Rafael</t>
  </si>
  <si>
    <t>par guantes</t>
  </si>
  <si>
    <t>Palermo</t>
  </si>
  <si>
    <t>palermo</t>
  </si>
  <si>
    <t>San Jose Infantil</t>
  </si>
  <si>
    <t>Marly</t>
  </si>
  <si>
    <t>Jorge Vergara</t>
  </si>
  <si>
    <t>2 N95 - 1 monogafa - 2 pares guantes</t>
  </si>
  <si>
    <t>Kit de covod 19 auditoria</t>
  </si>
  <si>
    <t>S</t>
  </si>
  <si>
    <t>guantes caja x50</t>
  </si>
  <si>
    <t>unidad</t>
  </si>
  <si>
    <t>tapabocas caja x50</t>
  </si>
  <si>
    <t>N°</t>
  </si>
  <si>
    <t>VILLETA</t>
  </si>
  <si>
    <t>CENTRO</t>
  </si>
  <si>
    <t>Mery Hueso</t>
  </si>
  <si>
    <t>ZIPAQUIRÁ</t>
  </si>
  <si>
    <t>DIANA HERNANDEZ</t>
  </si>
  <si>
    <t>ENVIO DEL PROVEEDOR SIN GUIA</t>
  </si>
  <si>
    <t>Valores</t>
  </si>
  <si>
    <t>CHÍA</t>
  </si>
  <si>
    <t>PATRICIA NOVOA</t>
  </si>
  <si>
    <t>Rótulos de fila</t>
  </si>
  <si>
    <t>Suma de GUANTES</t>
  </si>
  <si>
    <t>Suma de TAPABOCAS</t>
  </si>
  <si>
    <t>Suma de GEL LITRO</t>
  </si>
  <si>
    <t>Suma de GEL 500 ml</t>
  </si>
  <si>
    <t>Suma de GEL 250 ml</t>
  </si>
  <si>
    <t>UBATÉ</t>
  </si>
  <si>
    <t>ADRIANA MARIA ESPINEL GAVILAN</t>
  </si>
  <si>
    <t>BOGOTÁ</t>
  </si>
  <si>
    <t>PACHO</t>
  </si>
  <si>
    <t>YEIMY PAOLA MUÑOZ GARCIA</t>
  </si>
  <si>
    <t>CARIBE</t>
  </si>
  <si>
    <t>PUERTO BOYACA</t>
  </si>
  <si>
    <t>MAYLIN BENAVIDEZ</t>
  </si>
  <si>
    <t>SANTANDER</t>
  </si>
  <si>
    <t>FUSAGASUGÁ</t>
  </si>
  <si>
    <t>IZA ADRIANA GARCIA ORTEGON</t>
  </si>
  <si>
    <t>SUROCCIDENTE</t>
  </si>
  <si>
    <t>LA MESA</t>
  </si>
  <si>
    <t>EFIGENIA GOMEZ</t>
  </si>
  <si>
    <t>VILLAVICENCIO</t>
  </si>
  <si>
    <t>LA DORADA</t>
  </si>
  <si>
    <t>MARY CRUZ</t>
  </si>
  <si>
    <t>Total general</t>
  </si>
  <si>
    <t>ESPINAL</t>
  </si>
  <si>
    <t>LUZ ESMEIRA LEAL TORRIJOS</t>
  </si>
  <si>
    <t>MELGAR</t>
  </si>
  <si>
    <t>ALEJANDRA CHAPARRO</t>
  </si>
  <si>
    <t>IBAGUE</t>
  </si>
  <si>
    <t>MERY IBARRA ORTIZ</t>
  </si>
  <si>
    <t>CHIQUINQUIRA</t>
  </si>
  <si>
    <t xml:space="preserve">LUIS ORLANDO CASTRO BERNAL </t>
  </si>
  <si>
    <t>DUITAMA</t>
  </si>
  <si>
    <t>DAYANA XIMENA ORTIZ SEQUERA</t>
  </si>
  <si>
    <t>PAIPA</t>
  </si>
  <si>
    <t>MAGDA LORENA HERNANDEZ LEON</t>
  </si>
  <si>
    <t>SOGAMOSO</t>
  </si>
  <si>
    <t>ALBA NELLY PRIETO RIOS</t>
  </si>
  <si>
    <t>TUNJA</t>
  </si>
  <si>
    <t>CESAR CAMACHO</t>
  </si>
  <si>
    <t>GARAGOA</t>
  </si>
  <si>
    <t>GLADYS AMAPARO MORA MORENO</t>
  </si>
  <si>
    <t>ALVARO CORTES</t>
  </si>
  <si>
    <t>BARRANQUILLA ADM</t>
  </si>
  <si>
    <t>VIVIANA LICERO</t>
  </si>
  <si>
    <t>HIPODROMO SOLEDAD</t>
  </si>
  <si>
    <t>RUBY JULIO</t>
  </si>
  <si>
    <t>SOLEDAD</t>
  </si>
  <si>
    <t>KAREN CABARCAS</t>
  </si>
  <si>
    <t>SANTA MARTA</t>
  </si>
  <si>
    <t>EILEN ACUÑA</t>
  </si>
  <si>
    <t>CARTAGENA 4 VIENTOS</t>
  </si>
  <si>
    <t>KATIA MARIA HERRERA</t>
  </si>
  <si>
    <t>CARTAGENA GETSEMANI</t>
  </si>
  <si>
    <t>VALLEDUPAR</t>
  </si>
  <si>
    <t>ANGELICA MARIA ARRIETA GRACIA</t>
  </si>
  <si>
    <t>CODAZZI</t>
  </si>
  <si>
    <t>DEIMER FERNANDEZ</t>
  </si>
  <si>
    <t>BARRANCABERMEJA NUEVO</t>
  </si>
  <si>
    <t>MARIA DEL PILAR TRUJILLO</t>
  </si>
  <si>
    <t>BMANGA CAÑAVERAL</t>
  </si>
  <si>
    <t>SANDRA JIMENA PRAGA</t>
  </si>
  <si>
    <t>BUCARAMANGA ADM</t>
  </si>
  <si>
    <t>CLAUDIA MUÑOZ</t>
  </si>
  <si>
    <t>FLORIDABLANCA</t>
  </si>
  <si>
    <t>CALI</t>
  </si>
  <si>
    <t>Frank James Grijalba Hio </t>
  </si>
  <si>
    <t>PASTO</t>
  </si>
  <si>
    <t>JESSICA SALAS</t>
  </si>
  <si>
    <t>ARMENIA</t>
  </si>
  <si>
    <t>Johanna Marcela Avila </t>
  </si>
  <si>
    <t>BARRANQUILLA</t>
  </si>
  <si>
    <t>BUCARAMANGA</t>
  </si>
  <si>
    <t>FACATATIVÁ</t>
  </si>
  <si>
    <t>LUZ STELLA TORRES ROMERO</t>
  </si>
  <si>
    <t>MADRID</t>
  </si>
  <si>
    <t>VIVIANA GOMEZ</t>
  </si>
  <si>
    <t>SANTA MARTHA</t>
  </si>
  <si>
    <t>WILLIAM GAMBA</t>
  </si>
  <si>
    <t>MANIZALES</t>
  </si>
  <si>
    <t>LINA GARCIA</t>
  </si>
  <si>
    <t>NEIVA</t>
  </si>
  <si>
    <t>Carlos Manchola cortes </t>
  </si>
  <si>
    <t>Pendiente</t>
  </si>
  <si>
    <t>FUNZA</t>
  </si>
  <si>
    <t>ANYI ESTIVALIZ GUERRERO</t>
  </si>
  <si>
    <t>SOACHA</t>
  </si>
  <si>
    <t>LUZ MARINA CANTOR</t>
  </si>
  <si>
    <t>KENEDY</t>
  </si>
  <si>
    <t>BETSY GONZALEZ</t>
  </si>
  <si>
    <t>CALLE 50 </t>
  </si>
  <si>
    <t>MARTHA NURY VASQUEZ</t>
  </si>
  <si>
    <t>SAN ANTONIO</t>
  </si>
  <si>
    <t>NANCY LUIS MANJARRES</t>
  </si>
  <si>
    <t>CALLE 63</t>
  </si>
  <si>
    <t>NESTOR CRUZ</t>
  </si>
  <si>
    <t>CHAPINERO</t>
  </si>
  <si>
    <t>DEISY CASAS</t>
  </si>
  <si>
    <t>SUBA ACUARELA</t>
  </si>
  <si>
    <t>ANGELICA PATRICIA NIEVES REYES</t>
  </si>
  <si>
    <t>CAF NORTE</t>
  </si>
  <si>
    <t>JOHANNA VILLEGAS</t>
  </si>
  <si>
    <t xml:space="preserve">AV 68 </t>
  </si>
  <si>
    <t>LILIANA DIAZ GONZALEZ</t>
  </si>
  <si>
    <t>PRINCIPAL</t>
  </si>
  <si>
    <t>MIGUEL SILVA</t>
  </si>
  <si>
    <t>ENTREGA EN PUNTO SIN GUIA</t>
  </si>
  <si>
    <t>MIGUEL SILVA PAC</t>
  </si>
  <si>
    <t xml:space="preserve">BARRANCABERMEJA </t>
  </si>
  <si>
    <t>ENFERMERO/A AUDITOR GESTION SALUD</t>
  </si>
  <si>
    <t xml:space="preserve">BARRANQUILLA </t>
  </si>
  <si>
    <t>ANA MARGARITA LOZANO</t>
  </si>
  <si>
    <t>CLAUDIA MILENA ROMERO</t>
  </si>
  <si>
    <t>MEDICO AUDITOR GESTION SALUD</t>
  </si>
  <si>
    <t xml:space="preserve">BUCARAMANGA </t>
  </si>
  <si>
    <t>IVONNE CAROLINA GOMEZ</t>
  </si>
  <si>
    <t>MARTHA LUCIA MONTAÑEZ</t>
  </si>
  <si>
    <t xml:space="preserve">CARTAGENA </t>
  </si>
  <si>
    <t>LEIDYS DE LA OSSA</t>
  </si>
  <si>
    <t>OLGA LUCIA QUITIAN</t>
  </si>
  <si>
    <t xml:space="preserve">GIRARDOT </t>
  </si>
  <si>
    <t>KAREN LORENA ESCOBAR</t>
  </si>
  <si>
    <t>MARIA LIDIA BARRETO</t>
  </si>
  <si>
    <t>DEYANIRA GONZALEZ</t>
  </si>
  <si>
    <t xml:space="preserve">SANTA MARTA </t>
  </si>
  <si>
    <t>BIOLIS VICTORIA RODIGUEZ</t>
  </si>
  <si>
    <t xml:space="preserve">TUNJA </t>
  </si>
  <si>
    <t>NANCY PAOLA DIAZ</t>
  </si>
  <si>
    <t>SANDRA RAMIREZ</t>
  </si>
  <si>
    <t>CLARELY TORRES</t>
  </si>
  <si>
    <t>CRISTIAN MERIÑO</t>
  </si>
  <si>
    <t>CLAUDIA LILIANA MUÑOZ</t>
  </si>
  <si>
    <t>VIVIANA LICERO GONZALEZ</t>
  </si>
  <si>
    <t>CARTAGENA</t>
  </si>
  <si>
    <t>DIANA MILENA TIBADUIZA</t>
  </si>
  <si>
    <t>ESPERANZA PATIÑO</t>
  </si>
  <si>
    <t>DIANA MILENA ALBORNOZ</t>
  </si>
  <si>
    <t>LUZ ESTELLA TORRES</t>
  </si>
  <si>
    <t>CECILIA YOLANDA LUNA</t>
  </si>
  <si>
    <t>BARRANCABERMEJA</t>
  </si>
  <si>
    <t>SARA CIFUENTES</t>
  </si>
  <si>
    <t>UNISUR</t>
  </si>
  <si>
    <t>TOBERIN</t>
  </si>
  <si>
    <t>DOLLY ZULUAGA</t>
  </si>
  <si>
    <t>DIANA ANGULO</t>
  </si>
  <si>
    <t>AUDITORIA</t>
  </si>
  <si>
    <t>JORGE VERGARA</t>
  </si>
  <si>
    <t>ENTREGADA POR JAIRO SIN GUIA</t>
  </si>
  <si>
    <t>GIRARDOT</t>
  </si>
  <si>
    <t>PORTERIA</t>
  </si>
  <si>
    <t>COMPRA POR CAJA MENOR</t>
  </si>
  <si>
    <t xml:space="preserve">SOLEDAD </t>
  </si>
  <si>
    <t>WILSON SAAVEDRA</t>
  </si>
  <si>
    <t>5litros galon</t>
  </si>
  <si>
    <t>MELGAR CAFAM</t>
  </si>
  <si>
    <t>WILLIAM AUGUSTO GAMBA MESA</t>
  </si>
  <si>
    <t>ENTRAGAR EN OFICINA GETSEMANI (KATIA HERRERA)</t>
  </si>
  <si>
    <t>SIN GUIA</t>
  </si>
  <si>
    <t>50 litros</t>
  </si>
  <si>
    <t>principal POS</t>
  </si>
  <si>
    <t>MIREYA ALBA</t>
  </si>
  <si>
    <t>FLORESTA</t>
  </si>
  <si>
    <t>ENTREGADOS EN PRESIDENCIA Y PORTERIÍA</t>
  </si>
  <si>
    <t>SST</t>
  </si>
  <si>
    <t>PLANILLA</t>
  </si>
  <si>
    <t>HEROES</t>
  </si>
  <si>
    <t>SORAIDA ALARCON</t>
  </si>
  <si>
    <t>1 recarga</t>
  </si>
  <si>
    <t>CONFAMILIAR BARRANQUILLA</t>
  </si>
  <si>
    <t>BMANGA FLORIDABLANCA CAÑAVERAL</t>
  </si>
  <si>
    <t>BUCARAMANGA FARMACIA COLSIBSIDIO</t>
  </si>
  <si>
    <t>DIEGO TASLAVIÑA</t>
  </si>
  <si>
    <t>SANDRA ORTIZ</t>
  </si>
  <si>
    <t>ZULAY MONTELAEGRE</t>
  </si>
  <si>
    <t>PORTERIA GUARDA MIRANDA</t>
  </si>
  <si>
    <t>ADMINISTRATIVA</t>
  </si>
  <si>
    <t>PRECIDENCIA</t>
  </si>
  <si>
    <t>CAFETERÍA PISO 7</t>
  </si>
  <si>
    <t>LILIANA GUARDA DE SEGURIDAD</t>
  </si>
  <si>
    <t>LILIANA GUARDA DE SEGURIDADLOCAL PBS</t>
  </si>
  <si>
    <t>2 recarga</t>
  </si>
  <si>
    <t xml:space="preserve">LUZ STELA TORRES </t>
  </si>
  <si>
    <t>AV 68</t>
  </si>
  <si>
    <t>PORTERIA GUARDA DE SEGURIDAD</t>
  </si>
  <si>
    <t>MARY CRUZ NIETO</t>
  </si>
  <si>
    <t>DIANA PAOLA LANCHEROS HERRERA</t>
  </si>
  <si>
    <t>GERALDIN GARCIA</t>
  </si>
  <si>
    <t>MIRANDA GUARDA DE SEGURIDAD</t>
  </si>
  <si>
    <t>1 GALON ALCOHOL</t>
  </si>
  <si>
    <t>TOTAL</t>
  </si>
  <si>
    <t>55 LITROS</t>
  </si>
  <si>
    <t>TAPABOCAS N95</t>
  </si>
  <si>
    <t>GEL 60</t>
  </si>
  <si>
    <t>MONO GAFAS</t>
  </si>
  <si>
    <t>GABRIEL EDUARDO MENDOZA GARCIA</t>
  </si>
  <si>
    <t>ALEXANDRA NAVARRETE</t>
  </si>
  <si>
    <t>SONIA YOLANDA ARANGUREN RIAÑO</t>
  </si>
  <si>
    <t>SONIA YOLANDA ARANGUREN</t>
  </si>
  <si>
    <t>52.318.005</t>
  </si>
  <si>
    <t>ENFERMERA GESTOR</t>
  </si>
  <si>
    <t>Dig 16 F bis # 105-90 barrio el tapete casa</t>
  </si>
  <si>
    <t>SEMANAL</t>
  </si>
  <si>
    <t>NUBIA LADY GONZALEZ ALFONSO</t>
  </si>
  <si>
    <t>39.578.411</t>
  </si>
  <si>
    <t>Calle 12 A # 71C-60 Conjunto Santa Lucía de Alsacia, Torre 7 Apto 1127</t>
  </si>
  <si>
    <t>MARTHA ESPERANZA HERNANDEZ BUITRAGO</t>
  </si>
  <si>
    <t>39.691.945</t>
  </si>
  <si>
    <t>MEDICO GESTOR</t>
  </si>
  <si>
    <t>Carrera 29C #75-22</t>
  </si>
  <si>
    <t>MARTHA CECILIA JEJEN MOLANO</t>
  </si>
  <si>
    <t>52.848.854</t>
  </si>
  <si>
    <t>Carrera 58 c No. 132 a 20</t>
  </si>
  <si>
    <t>LUIS EDUARDO MUÑOZ MAHECHA</t>
  </si>
  <si>
    <t>80.826.652</t>
  </si>
  <si>
    <t>ANALISTA</t>
  </si>
  <si>
    <t>carrera 109a número 152c - 65 barrio el portal de las Mercedes, localidad de Suba</t>
  </si>
  <si>
    <t>ESPERANZA MUÑOZ VARON</t>
  </si>
  <si>
    <t>65.752.974</t>
  </si>
  <si>
    <t>calle 1 C25 A 54</t>
  </si>
  <si>
    <t>DARIO JOSE YANETH ACOSTA</t>
  </si>
  <si>
    <t>72.428.420</t>
  </si>
  <si>
    <t>CARRERA 10 No 54A 03 edificio HANIK apto 506 barrio chapinero</t>
  </si>
  <si>
    <t>DOS VECES POR SEMANA</t>
  </si>
  <si>
    <t>CLAUDIA MARCELA PARDO FAGUA</t>
  </si>
  <si>
    <t>52.718.123</t>
  </si>
  <si>
    <t>calle 26 s 78 p 03</t>
  </si>
  <si>
    <t>ANA KARINA GUADALUPE DE LEON PORRAS</t>
  </si>
  <si>
    <t>22.735.340</t>
  </si>
  <si>
    <t>Calle 137 # 55-32 torre 3 apto 1202 conjunto San Rafael apartamentos barrio colina campestre</t>
  </si>
  <si>
    <t>LUZ MARY RODRIGUEZ RINCON</t>
  </si>
  <si>
    <t>kr 8 no189 a 24 torre 10 apto 202</t>
  </si>
  <si>
    <t>Para los demás, en el momento que se requieran se notificaran que deben desplazarse a la EPS según tus indicaciones.</t>
  </si>
  <si>
    <t>ANA KARINA DE LEON PORRAS</t>
  </si>
  <si>
    <t>SANDRA MILENA TRIANA RAMIREZ</t>
  </si>
  <si>
    <t>DIEGO JAVIER CARRILLO JIMENEZ</t>
  </si>
  <si>
    <t>12 ANALISTAS </t>
  </si>
  <si>
    <t>33 ENFERMERAS </t>
  </si>
  <si>
    <t>CARLOS HUMBERTO PICO MARQUEZ </t>
  </si>
  <si>
    <t>12 MEDICOS</t>
  </si>
  <si>
    <t>YOLIMA DEL CARMEN ALTAMAR ANAYA</t>
  </si>
  <si>
    <t>MARIA ESPERANZA CARREÑO HERREÑO</t>
  </si>
  <si>
    <t>LIBIA ELMITH RAMIREZ BERMUDEZ</t>
  </si>
  <si>
    <t>NESTOR RAUL RAMIREZ</t>
  </si>
  <si>
    <t>NUBIA LADY GONZALEZ ALFONSO </t>
  </si>
  <si>
    <t>MOVIMIENTOS</t>
  </si>
  <si>
    <t>GEL 60 ml</t>
  </si>
  <si>
    <t>GALON 50 LITROS</t>
  </si>
  <si>
    <t>GALON 5 litros</t>
  </si>
  <si>
    <t>ALCOHOL 5 LITROS</t>
  </si>
  <si>
    <t>BATAS DESECHABLES</t>
  </si>
  <si>
    <t>CARETA USO MEDICO</t>
  </si>
  <si>
    <t>GASTO MARZO</t>
  </si>
  <si>
    <t>GASTO ABRIL</t>
  </si>
  <si>
    <t>INVENTARIO 03/04/2020</t>
  </si>
  <si>
    <t>GASTO MENSUAL</t>
  </si>
  <si>
    <t>PROYECCIÓN DE COMPRA ABRIL</t>
  </si>
  <si>
    <t>ELEMENTOS RECIBIDOS 29/04/2020</t>
  </si>
  <si>
    <t>ENTREGAS Y ENVIOS 29/04/2020</t>
  </si>
  <si>
    <t>UNIDAD, HEROES MAYO</t>
  </si>
  <si>
    <t>INVENTARIO 29/04/2020</t>
  </si>
  <si>
    <t>ELEMENTOS RECIBIDOS 04/05/2020</t>
  </si>
  <si>
    <t>INVENTARIO 04/05/2020</t>
  </si>
  <si>
    <t>ENTREGAS Y ENVIOS MAYO</t>
  </si>
  <si>
    <t>INVENTARIO 05/05/2020</t>
  </si>
  <si>
    <t>ELEMENTOS RECIBIDOS JUNIO</t>
  </si>
  <si>
    <t>ENTREGAS Y ENVIOS JUNIO</t>
  </si>
  <si>
    <t>COFIA</t>
  </si>
  <si>
    <t>ENTREGAS Y ENVIOS 04/05/2020</t>
  </si>
  <si>
    <t>PROYECCIÓN DE COMPRA MAYO</t>
  </si>
  <si>
    <t>ELEMENTOS RECIBIDO NASES 11/05/2020</t>
  </si>
  <si>
    <t>ENTREGAS Y ENVIOS 13/05/2020</t>
  </si>
  <si>
    <t>ENTREGAS Y ENVIOS 15/05/2020</t>
  </si>
  <si>
    <t>ELEMENTOS RECIBIDOS SURA 20/05/2020</t>
  </si>
  <si>
    <t>ELEMENTOS RECIBIDOS SURA 21/05/2020</t>
  </si>
  <si>
    <t>ENTREGAS Y ENVIOS 22/05/2020</t>
  </si>
  <si>
    <t>INVENTARIO 22/05/2020</t>
  </si>
  <si>
    <t>ELEMENTOS RECIBIDOS SURA 28/05/2020</t>
  </si>
  <si>
    <t>COMPRA 28/05/2020</t>
  </si>
  <si>
    <t>ENTREGAS Y ENVIOS  AUDITORES 27/05/2020</t>
  </si>
  <si>
    <t>ENTREGAS Y ENVIOS JUNIO 29/05/2020</t>
  </si>
  <si>
    <t>INVENTARIO 30/05/2020</t>
  </si>
  <si>
    <t>COMPRA 02/06/2020</t>
  </si>
  <si>
    <t>ELEMENTOS RECIBIDO NEXARTE</t>
  </si>
  <si>
    <t>ENTREGAS Y ENVIOS 08/06/2020</t>
  </si>
  <si>
    <t>INVENTARIO 12/06/2020</t>
  </si>
  <si>
    <t>ENTREGAS Y ENVIOS  16/06/2020</t>
  </si>
  <si>
    <t>20 PRINCIPAL</t>
  </si>
  <si>
    <t>COMPRA 19/06/2020</t>
  </si>
  <si>
    <t>ENTREGAS Y ENVIOS  23/06/2020</t>
  </si>
  <si>
    <t>ENTREGAS Y ENVIOS  26/06/2020</t>
  </si>
  <si>
    <t>INVENTARIO 30 /06/2020</t>
  </si>
  <si>
    <t>ENTREGAS Y ENVIOS  01/07/2020</t>
  </si>
  <si>
    <t>ENTREGAS Y ENVIOS  14/07/2020</t>
  </si>
  <si>
    <t>ENTREGAS Y ENVIOS  14/07/2021</t>
  </si>
  <si>
    <t>ENTREGAS Y ENVIOS  17/07/2021</t>
  </si>
  <si>
    <t>ENTREGAS Y ENVIOS  22/07/2021</t>
  </si>
  <si>
    <t>ENTREGAS Y ENVIOS  27/07/2021</t>
  </si>
  <si>
    <t>COMPRA 27/06/2020</t>
  </si>
  <si>
    <t>ENTREGAS Y ENVIOS  29/07/2021</t>
  </si>
  <si>
    <t>INVENTARIO 29 /07/2020</t>
  </si>
  <si>
    <t>ELEMENTOS RECIBIDO AXA 06/08/2020</t>
  </si>
  <si>
    <t>ENTREGAS Y ENVIOS 06/08/2020</t>
  </si>
  <si>
    <t>ELEMENTOS RECIBIDO AXA 10/08/2020</t>
  </si>
  <si>
    <t>ENTREGAS Y ENVIOS 13/08/2020</t>
  </si>
  <si>
    <t>ENTREGAS Y ENVIOS 18/08/2020</t>
  </si>
  <si>
    <t>san antonio, calle63 y Duitama</t>
  </si>
  <si>
    <t>ENTREGAS Y ENVIOS 19/08/2020</t>
  </si>
  <si>
    <t>principal pbs</t>
  </si>
  <si>
    <t>ELEMENTOS RECIBIDO AXA/SURA 19/08/2020</t>
  </si>
  <si>
    <t>ENTREGAS Y ENVÍO 26/08/2020</t>
  </si>
  <si>
    <t>COMPRA 28/08/2020</t>
  </si>
  <si>
    <t>INVENTARIO 28/08/2020</t>
  </si>
  <si>
    <t>DESPACHOS A SEDES 28/08/2020</t>
  </si>
  <si>
    <t>botiquin</t>
  </si>
  <si>
    <t>ELEMENTOS RECIBIDO AXA 28/08/2020</t>
  </si>
  <si>
    <t>ELEMENTOS RECIBIDO AXA 31/08/2020</t>
  </si>
  <si>
    <t>INVENTARIO CIERRE 31 DE AGOSTO</t>
  </si>
  <si>
    <t>ELEMENTOS RECIBIDO AXA 01/09/2020</t>
  </si>
  <si>
    <t>DESPACHOS A SEDE 04/09/2020</t>
  </si>
  <si>
    <t>ENTREGAS Y ENVÍO 07/09/2020</t>
  </si>
  <si>
    <t>INVENTARIO CIERRE  DE AGOSTO</t>
  </si>
  <si>
    <t>ENTREGAS Y ENVÍO 09/09/2020</t>
  </si>
  <si>
    <t>Bogotá</t>
  </si>
  <si>
    <t>ENTREGAS Y ENVÍO 10/09/2020</t>
  </si>
  <si>
    <t>ENTREGAS Y ENVÍO 11/09/2020</t>
  </si>
  <si>
    <t>bogotá madrid faca</t>
  </si>
  <si>
    <t>ENTREGAS Y ENVÍO 16/09/2020</t>
  </si>
  <si>
    <t>Toberin, funza, kenedy</t>
  </si>
  <si>
    <t>ENTREGAS Y ENVÍO 17/09/2020</t>
  </si>
  <si>
    <t>Tunja duitama</t>
  </si>
  <si>
    <t>ENTREGAS Y ENVÍO 18/09/2020</t>
  </si>
  <si>
    <t>funza fusagasuga</t>
  </si>
  <si>
    <t>ENTREGAS Y ENVÍO 21/09/2020</t>
  </si>
  <si>
    <t>ENTREGAS Y ENVÍO 24/09/2020</t>
  </si>
  <si>
    <t>ENTREGAS Y ENVÍO 25/09/2020</t>
  </si>
  <si>
    <t>san antonio principal</t>
  </si>
  <si>
    <t>COMPRA 30/09/2020</t>
  </si>
  <si>
    <t>DESPACHOS A SEDE 30/09/2020</t>
  </si>
  <si>
    <t>n95 dr Elias</t>
  </si>
  <si>
    <t>ENTREGAS Y ENVÍO 01/10/2020</t>
  </si>
  <si>
    <t>Sedes Bogotá, toberin</t>
  </si>
  <si>
    <t>INVENTARIO 02/10/2020</t>
  </si>
  <si>
    <t>ENTREGAS Y ENVÍO 06/10/2020</t>
  </si>
  <si>
    <t>calle 94/av 68</t>
  </si>
  <si>
    <t>ELEMENTOS RECIBIDO NEXARTE 06/10/2020</t>
  </si>
  <si>
    <t>ENTREGAS Y ENVÍO 07/10/2020</t>
  </si>
  <si>
    <t>ENTREGAS Y ENVÍO 08/10/2020</t>
  </si>
  <si>
    <t>ENTREGAS Y ENVÍO 09/10/2020</t>
  </si>
  <si>
    <t>CAÑAVERAL SEÑALIZACIÓN, PRINCIPAL</t>
  </si>
  <si>
    <t>ENTREGAS Y ENVÍO 16/10/2020</t>
  </si>
  <si>
    <t>bogota, duitama</t>
  </si>
  <si>
    <t>se entregaron 8 tapetes</t>
  </si>
  <si>
    <t>ELEMENTOS RECIBIDO AXA COLPATRIA 19/10/2020</t>
  </si>
  <si>
    <t>VERIFICAR CANTIDADES</t>
  </si>
  <si>
    <t>ENTREGAS Y ENVÍO 21/10/2020</t>
  </si>
  <si>
    <t>AUDITORES REGIONAL/ GESTIÓN HUMANA</t>
  </si>
  <si>
    <t>ENTREGAS Y ENVÍO 28/10/2020</t>
  </si>
  <si>
    <t>BARRANQUILLA Y VILLAVICENCIO</t>
  </si>
  <si>
    <t>ENTREGAS Y ENVÍO 29/10/2020</t>
  </si>
  <si>
    <t>ibague, ciosad</t>
  </si>
  <si>
    <t>ENTREGAS Y ENVÍO 30/10/2020</t>
  </si>
  <si>
    <t>INVENTARIO 30/10/2020</t>
  </si>
  <si>
    <t>COMPRA 30/10/2020</t>
  </si>
  <si>
    <t>ENTREGAS Y ENVÍO 03/11/2021</t>
  </si>
  <si>
    <t>ENTREGAS Y ENVÍO 05/11/2022</t>
  </si>
  <si>
    <t>ENTREGAS Y ENVÍO 06/11/2022</t>
  </si>
  <si>
    <t>INVENTARIOS 10/11/2020</t>
  </si>
  <si>
    <t>ELEMENTOS RECIBIDO AXA COLPATRIA 11/11/2020</t>
  </si>
  <si>
    <t>ok</t>
  </si>
  <si>
    <t>ENTREGAS Y ENVÍO17/11/2020</t>
  </si>
  <si>
    <t>Presicencia</t>
  </si>
  <si>
    <t>ENTREGAS Y ENVÍO 18/11/2020</t>
  </si>
  <si>
    <t>COMPRA 23/11/2020</t>
  </si>
  <si>
    <t>ENTREGAS Y ENVIOS 24/11/2020</t>
  </si>
  <si>
    <t>ENTREGAS Y ENVIOS 25/11/2020</t>
  </si>
  <si>
    <t>ENTREGAS Y ENVIOS 30/11/2020</t>
  </si>
  <si>
    <t>ENTREGAS Y ENVIOS 09/12/2020</t>
  </si>
  <si>
    <t>INVENTARIO 11/12/2020</t>
  </si>
  <si>
    <t>ENTREGAS Y ENVIOS 14/12/2020</t>
  </si>
  <si>
    <t>ENTREGAS Y ENVIOS 16/12/2020</t>
  </si>
  <si>
    <t>ENTREGAS Y ENVIOS 17/12/2020</t>
  </si>
  <si>
    <t>ENTREGAS Y ENVIOS 18/12/2020</t>
  </si>
  <si>
    <t>caretas calle50-21 ppal 13 y 2 villeta</t>
  </si>
  <si>
    <t>entregas y envios 23/12/2020</t>
  </si>
  <si>
    <t> </t>
  </si>
  <si>
    <t>COMPRA 29/12/2020</t>
  </si>
  <si>
    <t>ENTREGAS Y ENVIOS 31/12/2020</t>
  </si>
  <si>
    <t>COMPRA 04/01/2021</t>
  </si>
  <si>
    <t>ENTREGAS Y ENVIOS 04/01/2021</t>
  </si>
  <si>
    <t>ENTREGAS Y ENVIOS 05/01/2021</t>
  </si>
  <si>
    <t>ENTREGAS Y ENVIOS 07/01/2021</t>
  </si>
  <si>
    <t>ENTREGAS Y ENVIOS 08/01/2021</t>
  </si>
  <si>
    <t>COMPRA 12/01/2021</t>
  </si>
  <si>
    <t>ENTREGAS Y ENVIOS 13/01/2021</t>
  </si>
  <si>
    <t>ENTREGAS Y ENVIOS 14/01/2021</t>
  </si>
  <si>
    <t>ENTREGAS Y ENVIOS 15/01/2021</t>
  </si>
  <si>
    <t>ENTREGAS Y ENVIOS 20/01/2021</t>
  </si>
  <si>
    <t>ENTREGAS Y ENVIOS 23/01/2021</t>
  </si>
  <si>
    <t>ENTREGAS Y ENVIOS 28/01/2021</t>
  </si>
  <si>
    <t>ENTREGA Y ENVIOS 29/01/2021</t>
  </si>
  <si>
    <t>INVENTARIO 01/02/2021</t>
  </si>
  <si>
    <t>ENTREGA Y ENVIOS 03/02/2021</t>
  </si>
  <si>
    <t>ENTREGAS Y ENVIOS 05/02/2021</t>
  </si>
  <si>
    <t>COMPRA 08/02/2021</t>
  </si>
  <si>
    <t>ENTREGAS Y ENVIOS 09/02/2021</t>
  </si>
  <si>
    <t>ENTREGAS Y ENVÍOS 12/02/2021</t>
  </si>
  <si>
    <t>ELEMENTOS RECIBIDO AXA COLPATRIA 16/02/2021</t>
  </si>
  <si>
    <t>ENTREGAS Y ENVÍOS 17/02/2021</t>
  </si>
  <si>
    <t>ENTREGAS Y ENVÍOS 19/02/2021</t>
  </si>
  <si>
    <t>ENTREGAS Y ENVÍOS 24/02/2021</t>
  </si>
  <si>
    <t>ENTREGAS Y ENVÍOS 25/02/2021</t>
  </si>
  <si>
    <t>ELEMENTOS RECIBIDOS TOBERIN 01/03/2021</t>
  </si>
  <si>
    <t>ENTREGAS Y ENVÍOS 01/03/2021</t>
  </si>
  <si>
    <t>COMPRA 04/03/2021</t>
  </si>
  <si>
    <t>ENTREGAS Y ENVÍOS 05/03/2021</t>
  </si>
  <si>
    <t>COMPRA 08/03/2021</t>
  </si>
  <si>
    <t>ENTREGAS Y ENVÍOS 10/03/2021</t>
  </si>
  <si>
    <t>ENTREGAS Y ENVÍOS 11/03/2021</t>
  </si>
  <si>
    <t>ELEMENTOS RECIBIDO AXA COLPATRIA 12/02/2021</t>
  </si>
  <si>
    <t>ENTREGAS Y ENVÍOS 17/03/2021</t>
  </si>
  <si>
    <t>COMPRA 17/03/2021</t>
  </si>
  <si>
    <t>ENTREGAS Y ENVÍOS 19/03/2021</t>
  </si>
  <si>
    <t>ENTREGAS Y ENVÍOS 23/03/2021</t>
  </si>
  <si>
    <t>ENTREGAS Y ENVÍOS 24/03/2021</t>
  </si>
  <si>
    <t>COMPRA 25/03/2021</t>
  </si>
  <si>
    <t>ENTREGAS Y ENVÍOS 26/03/2021</t>
  </si>
  <si>
    <t>ELEMENTOS RECIBIDO AXA COLPATRIA 26/03/2021</t>
  </si>
  <si>
    <t>ENTREGAS Y ENVÍOS 29/03/2021</t>
  </si>
  <si>
    <t>ENTREGAS Y ENVÍOS 30/03/2021</t>
  </si>
  <si>
    <t>ENTREGAS Y ENVÍOS 31/03/2021</t>
  </si>
  <si>
    <t>INVENTARIO 01/04/2021</t>
  </si>
  <si>
    <t>ELEMENTOS RECIBIDO AXA COLPATRIA 05/04/2021</t>
  </si>
  <si>
    <t>ENTREGAS Y ENVÍOS 06/04/2021</t>
  </si>
  <si>
    <t>ENTREGAS Y ENVÍOS 07/04/2021</t>
  </si>
  <si>
    <t>ENTREGAS Y ENVÍOS 09/04/2021</t>
  </si>
  <si>
    <t>SOLICITUD DE COMPRA</t>
  </si>
  <si>
    <t>MAYO 2021</t>
  </si>
  <si>
    <t>JUNIO 2021</t>
  </si>
  <si>
    <t>MARZO 2021</t>
  </si>
  <si>
    <t>ABRIL 2021</t>
  </si>
  <si>
    <t>Solicitud de compra Diciembre 2020</t>
  </si>
  <si>
    <t>Solicitud de compra Enero 2021</t>
  </si>
  <si>
    <t xml:space="preserve">Cambia la solicitud por orden de Luz Amparo </t>
  </si>
  <si>
    <t>Solicitud de compra Diciembre</t>
  </si>
  <si>
    <t>Solicitud de compra Enero</t>
  </si>
  <si>
    <t>TRAJE ANTIFLUIDO LAVABLE</t>
  </si>
  <si>
    <t>GORRO QUIRURGICO DESECHABLE</t>
  </si>
  <si>
    <t>INVENTARIO 29/07/2020</t>
  </si>
  <si>
    <t>Solicitud de compra Septiembre</t>
  </si>
  <si>
    <t>Solicitud de compra Agosto</t>
  </si>
  <si>
    <t>Solicitud de compra sep</t>
  </si>
  <si>
    <t>Solicitud de compra Octibre</t>
  </si>
  <si>
    <t>gasto mensual</t>
  </si>
  <si>
    <t>ADMINISTRATIVOS</t>
  </si>
  <si>
    <t>EJECUTIVOS 303</t>
  </si>
  <si>
    <t>AUDITORES</t>
  </si>
  <si>
    <t>CARETAS</t>
  </si>
  <si>
    <t>Solicitud de compra Octubre</t>
  </si>
  <si>
    <t xml:space="preserve">REGIONAL </t>
  </si>
  <si>
    <t>CONTACTO</t>
  </si>
  <si>
    <t>otros</t>
  </si>
  <si>
    <t>N° GUIA</t>
  </si>
  <si>
    <t>FECHA DE ENVÍO</t>
  </si>
  <si>
    <t>NITRILO</t>
  </si>
  <si>
    <t>50 LITROS</t>
  </si>
  <si>
    <t>GALON</t>
  </si>
  <si>
    <t>LITROS</t>
  </si>
  <si>
    <t>gel 250</t>
  </si>
  <si>
    <t>PENIENTE ENTREGA</t>
  </si>
  <si>
    <t>ENTREGA TOTAL ABRIL</t>
  </si>
  <si>
    <t>55 litros</t>
  </si>
  <si>
    <t>inventario 03/04/2020</t>
  </si>
  <si>
    <t>monogafa</t>
  </si>
  <si>
    <t>gel 60ml</t>
  </si>
  <si>
    <t>regional</t>
  </si>
  <si>
    <t>sede</t>
  </si>
  <si>
    <t>FECHA ENVIO</t>
  </si>
  <si>
    <t>ESTADO</t>
  </si>
  <si>
    <t>FECHA ENTREGA</t>
  </si>
  <si>
    <t>IMAGEN</t>
  </si>
  <si>
    <t>DESTINATARIO</t>
  </si>
  <si>
    <t>EN ZONA</t>
  </si>
  <si>
    <t>sin fecha</t>
  </si>
  <si>
    <t>SIN PRUEBA DE ENTREGA</t>
  </si>
  <si>
    <t>PRUEBA DE ENTREGA EN SISTEMA</t>
  </si>
  <si>
    <t>confamiliar</t>
  </si>
  <si>
    <t>calle47 43-57</t>
  </si>
  <si>
    <t>GERALDIN GARCIA - ORTENCIA OSORIO</t>
  </si>
  <si>
    <t>LIZ MORALES</t>
  </si>
  <si>
    <t>JULIAN MARTINEZ ALFONSO</t>
  </si>
  <si>
    <t>ENTREGA MAYO</t>
  </si>
  <si>
    <t>SIN PRUBA DE ENTREGA POR PARTE DEL PROVEEDOR</t>
  </si>
  <si>
    <t>AUDITORIA MEDICA</t>
  </si>
  <si>
    <t>AUDITORIA FACATATIVA</t>
  </si>
  <si>
    <t>AUDITORIA ZIPAQUIRA</t>
  </si>
  <si>
    <t>ENTREGA TOTAL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</si>
</sst>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01F1E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0.5"/>
      <color indexed="8"/>
      <name val="Calibri"/>
      <family val="2"/>
    </font>
    <font>
      <sz val="9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2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E6B8B7"/>
        <bgColor rgb="FFDCE6F1"/>
      </patternFill>
    </fill>
    <fill>
      <patternFill patternType="solid">
        <fgColor rgb="FF92D050"/>
        <bgColor rgb="FFDCE6F1"/>
      </patternFill>
    </fill>
    <fill>
      <patternFill patternType="solid">
        <fgColor rgb="FFF8CBAC"/>
        <bgColor rgb="FFD9E2F3"/>
      </patternFill>
    </fill>
    <fill>
      <patternFill patternType="solid">
        <fgColor rgb="FF92D050"/>
        <bgColor rgb="FFD9E2F3"/>
      </patternFill>
    </fill>
    <fill>
      <patternFill patternType="solid">
        <fgColor rgb="FFF4B084"/>
        <bgColor rgb="FFD9E1F2"/>
      </patternFill>
    </fill>
    <fill>
      <patternFill patternType="solid">
        <fgColor rgb="FFACB9CA"/>
        <bgColor rgb="FF000000"/>
      </patternFill>
    </fill>
    <fill>
      <patternFill patternType="solid">
        <fgColor rgb="FFFFFFFF"/>
        <bgColor rgb="FFD9E1F2"/>
      </patternFill>
    </fill>
    <fill>
      <patternFill patternType="solid">
        <fgColor rgb="FF92D050"/>
        <bgColor rgb="FFD9E1F2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medium">
        <color rgb="FFD4D4D4"/>
      </right>
      <top style="thin">
        <color theme="4"/>
      </top>
      <bottom style="medium">
        <color rgb="FFD4D4D4"/>
      </bottom>
      <diagonal/>
    </border>
    <border>
      <left style="thin">
        <color theme="4"/>
      </left>
      <right style="medium">
        <color rgb="FFD4D4D4"/>
      </right>
      <top/>
      <bottom style="medium">
        <color rgb="FFD4D4D4"/>
      </bottom>
      <diagonal/>
    </border>
    <border>
      <left/>
      <right style="thin">
        <color indexed="64"/>
      </right>
      <top style="thin">
        <color indexed="64"/>
      </top>
      <bottom style="medium">
        <color rgb="FFD4D4D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259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5" fillId="5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0" fillId="0" borderId="5" xfId="0" applyBorder="1"/>
    <xf numFmtId="0" fontId="0" fillId="0" borderId="3" xfId="0" applyBorder="1"/>
    <xf numFmtId="14" fontId="0" fillId="0" borderId="3" xfId="0" applyNumberFormat="1" applyBorder="1"/>
    <xf numFmtId="0" fontId="5" fillId="5" borderId="3" xfId="0" applyFont="1" applyFill="1" applyBorder="1" applyAlignment="1">
      <alignment horizontal="left" vertical="center" wrapText="1"/>
    </xf>
    <xf numFmtId="0" fontId="0" fillId="0" borderId="4" xfId="0" applyBorder="1"/>
    <xf numFmtId="0" fontId="2" fillId="0" borderId="3" xfId="0" applyFont="1" applyBorder="1"/>
    <xf numFmtId="0" fontId="0" fillId="0" borderId="3" xfId="0" applyFill="1" applyBorder="1"/>
    <xf numFmtId="0" fontId="5" fillId="8" borderId="5" xfId="0" applyFont="1" applyFill="1" applyBorder="1" applyAlignment="1">
      <alignment horizontal="left" vertical="center" wrapText="1"/>
    </xf>
    <xf numFmtId="0" fontId="0" fillId="0" borderId="3" xfId="0" applyNumberFormat="1" applyFill="1" applyBorder="1"/>
    <xf numFmtId="0" fontId="0" fillId="0" borderId="0" xfId="0" applyBorder="1"/>
    <xf numFmtId="0" fontId="0" fillId="0" borderId="11" xfId="0" applyBorder="1"/>
    <xf numFmtId="0" fontId="10" fillId="0" borderId="0" xfId="0" applyFont="1"/>
    <xf numFmtId="0" fontId="5" fillId="6" borderId="3" xfId="1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/>
    </xf>
    <xf numFmtId="0" fontId="0" fillId="6" borderId="3" xfId="0" applyFill="1" applyBorder="1"/>
    <xf numFmtId="0" fontId="2" fillId="6" borderId="3" xfId="0" applyFont="1" applyFill="1" applyBorder="1"/>
    <xf numFmtId="14" fontId="0" fillId="0" borderId="5" xfId="0" applyNumberFormat="1" applyBorder="1"/>
    <xf numFmtId="0" fontId="0" fillId="0" borderId="6" xfId="0" applyBorder="1"/>
    <xf numFmtId="0" fontId="0" fillId="0" borderId="5" xfId="0" applyBorder="1" applyAlignment="1">
      <alignment horizontal="right"/>
    </xf>
    <xf numFmtId="0" fontId="9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14" fontId="2" fillId="7" borderId="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6" borderId="3" xfId="0" applyFont="1" applyFill="1" applyBorder="1"/>
    <xf numFmtId="0" fontId="3" fillId="6" borderId="3" xfId="0" applyFont="1" applyFill="1" applyBorder="1" applyAlignment="1">
      <alignment vertical="center" wrapText="1"/>
    </xf>
    <xf numFmtId="14" fontId="0" fillId="0" borderId="20" xfId="0" applyNumberFormat="1" applyFont="1" applyBorder="1"/>
    <xf numFmtId="0" fontId="0" fillId="0" borderId="21" xfId="0" applyFont="1" applyBorder="1"/>
    <xf numFmtId="14" fontId="6" fillId="9" borderId="22" xfId="0" applyNumberFormat="1" applyFont="1" applyFill="1" applyBorder="1" applyAlignment="1">
      <alignment horizontal="right" wrapText="1"/>
    </xf>
    <xf numFmtId="0" fontId="0" fillId="0" borderId="11" xfId="0" applyFont="1" applyBorder="1"/>
    <xf numFmtId="14" fontId="6" fillId="9" borderId="23" xfId="0" applyNumberFormat="1" applyFont="1" applyFill="1" applyBorder="1" applyAlignment="1">
      <alignment horizontal="right" wrapText="1"/>
    </xf>
    <xf numFmtId="0" fontId="0" fillId="0" borderId="24" xfId="0" applyFont="1" applyBorder="1"/>
    <xf numFmtId="0" fontId="5" fillId="6" borderId="17" xfId="1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4" fontId="0" fillId="2" borderId="0" xfId="0" applyNumberFormat="1" applyFill="1"/>
    <xf numFmtId="0" fontId="6" fillId="0" borderId="0" xfId="0" applyFont="1" applyBorder="1"/>
    <xf numFmtId="0" fontId="5" fillId="5" borderId="1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6" borderId="1" xfId="0" applyFill="1" applyBorder="1"/>
    <xf numFmtId="0" fontId="6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12" borderId="3" xfId="0" applyFont="1" applyFill="1" applyBorder="1"/>
    <xf numFmtId="0" fontId="0" fillId="0" borderId="0" xfId="0" pivotButton="1"/>
    <xf numFmtId="0" fontId="0" fillId="0" borderId="0" xfId="0" applyNumberFormat="1"/>
    <xf numFmtId="0" fontId="8" fillId="7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/>
    <xf numFmtId="0" fontId="0" fillId="0" borderId="10" xfId="0" applyBorder="1"/>
    <xf numFmtId="0" fontId="2" fillId="7" borderId="17" xfId="0" applyFont="1" applyFill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6" fillId="11" borderId="0" xfId="0" applyFont="1" applyFill="1" applyBorder="1"/>
    <xf numFmtId="0" fontId="2" fillId="0" borderId="11" xfId="0" applyFont="1" applyBorder="1"/>
    <xf numFmtId="14" fontId="0" fillId="0" borderId="3" xfId="0" applyNumberFormat="1" applyFont="1" applyBorder="1"/>
    <xf numFmtId="14" fontId="0" fillId="14" borderId="3" xfId="0" applyNumberFormat="1" applyFont="1" applyFill="1" applyBorder="1"/>
    <xf numFmtId="14" fontId="0" fillId="0" borderId="27" xfId="0" applyNumberFormat="1" applyFont="1" applyBorder="1"/>
    <xf numFmtId="14" fontId="0" fillId="14" borderId="27" xfId="0" applyNumberFormat="1" applyFont="1" applyFill="1" applyBorder="1"/>
    <xf numFmtId="0" fontId="4" fillId="4" borderId="1" xfId="0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2" fillId="15" borderId="3" xfId="0" applyNumberFormat="1" applyFont="1" applyFill="1" applyBorder="1" applyAlignment="1">
      <alignment horizontal="center"/>
    </xf>
    <xf numFmtId="0" fontId="2" fillId="15" borderId="17" xfId="0" applyNumberFormat="1" applyFont="1" applyFill="1" applyBorder="1" applyAlignment="1">
      <alignment horizontal="center"/>
    </xf>
    <xf numFmtId="0" fontId="2" fillId="13" borderId="3" xfId="0" applyNumberFormat="1" applyFont="1" applyFill="1" applyBorder="1" applyAlignment="1">
      <alignment horizontal="center"/>
    </xf>
    <xf numFmtId="0" fontId="2" fillId="12" borderId="17" xfId="0" applyFont="1" applyFill="1" applyBorder="1" applyAlignment="1">
      <alignment horizontal="center"/>
    </xf>
    <xf numFmtId="14" fontId="0" fillId="6" borderId="3" xfId="0" applyNumberFormat="1" applyFill="1" applyBorder="1"/>
    <xf numFmtId="0" fontId="4" fillId="0" borderId="0" xfId="0" applyFont="1"/>
    <xf numFmtId="0" fontId="5" fillId="6" borderId="4" xfId="1" applyFont="1" applyFill="1" applyBorder="1" applyAlignment="1">
      <alignment horizontal="left" vertical="center" wrapText="1"/>
    </xf>
    <xf numFmtId="0" fontId="0" fillId="0" borderId="25" xfId="0" applyBorder="1"/>
    <xf numFmtId="0" fontId="5" fillId="6" borderId="0" xfId="1" applyFont="1" applyFill="1" applyBorder="1" applyAlignment="1">
      <alignment horizontal="left" vertical="center" wrapText="1"/>
    </xf>
    <xf numFmtId="14" fontId="0" fillId="16" borderId="27" xfId="0" applyNumberFormat="1" applyFont="1" applyFill="1" applyBorder="1"/>
    <xf numFmtId="0" fontId="0" fillId="6" borderId="3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0" fillId="16" borderId="3" xfId="0" applyFont="1" applyFill="1" applyBorder="1"/>
    <xf numFmtId="0" fontId="0" fillId="0" borderId="3" xfId="0" applyFont="1" applyBorder="1"/>
    <xf numFmtId="0" fontId="2" fillId="7" borderId="0" xfId="0" applyFont="1" applyFill="1" applyBorder="1" applyAlignment="1">
      <alignment horizontal="center"/>
    </xf>
    <xf numFmtId="0" fontId="0" fillId="6" borderId="0" xfId="0" applyFill="1" applyBorder="1"/>
    <xf numFmtId="0" fontId="2" fillId="12" borderId="0" xfId="0" applyFont="1" applyFill="1" applyBorder="1" applyAlignment="1">
      <alignment horizontal="center"/>
    </xf>
    <xf numFmtId="14" fontId="0" fillId="14" borderId="4" xfId="0" applyNumberFormat="1" applyFont="1" applyFill="1" applyBorder="1"/>
    <xf numFmtId="14" fontId="2" fillId="7" borderId="4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27" xfId="0" applyBorder="1"/>
    <xf numFmtId="14" fontId="0" fillId="16" borderId="3" xfId="0" applyNumberFormat="1" applyFont="1" applyFill="1" applyBorder="1"/>
    <xf numFmtId="0" fontId="2" fillId="13" borderId="29" xfId="0" applyFont="1" applyFill="1" applyBorder="1" applyAlignment="1">
      <alignment horizontal="left"/>
    </xf>
    <xf numFmtId="0" fontId="8" fillId="7" borderId="30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left"/>
    </xf>
    <xf numFmtId="0" fontId="0" fillId="6" borderId="13" xfId="0" applyFill="1" applyBorder="1" applyAlignment="1">
      <alignment horizontal="center"/>
    </xf>
    <xf numFmtId="0" fontId="2" fillId="15" borderId="32" xfId="0" applyNumberFormat="1" applyFont="1" applyFill="1" applyBorder="1" applyAlignment="1">
      <alignment horizontal="center"/>
    </xf>
    <xf numFmtId="0" fontId="2" fillId="13" borderId="13" xfId="0" applyNumberFormat="1" applyFont="1" applyFill="1" applyBorder="1" applyAlignment="1">
      <alignment horizontal="center"/>
    </xf>
    <xf numFmtId="0" fontId="2" fillId="13" borderId="28" xfId="0" applyFont="1" applyFill="1" applyBorder="1" applyAlignment="1">
      <alignment horizontal="left"/>
    </xf>
    <xf numFmtId="0" fontId="2" fillId="13" borderId="14" xfId="0" applyNumberFormat="1" applyFont="1" applyFill="1" applyBorder="1" applyAlignment="1">
      <alignment horizontal="center"/>
    </xf>
    <xf numFmtId="0" fontId="2" fillId="13" borderId="8" xfId="0" applyNumberFormat="1" applyFont="1" applyFill="1" applyBorder="1" applyAlignment="1">
      <alignment horizontal="center"/>
    </xf>
    <xf numFmtId="0" fontId="14" fillId="5" borderId="3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14" fontId="0" fillId="0" borderId="0" xfId="0" applyNumberFormat="1" applyBorder="1"/>
    <xf numFmtId="0" fontId="2" fillId="15" borderId="0" xfId="0" applyNumberFormat="1" applyFont="1" applyFill="1" applyBorder="1" applyAlignment="1">
      <alignment horizontal="center"/>
    </xf>
    <xf numFmtId="0" fontId="2" fillId="13" borderId="33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left"/>
    </xf>
    <xf numFmtId="0" fontId="2" fillId="13" borderId="17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left" vertical="center"/>
    </xf>
    <xf numFmtId="14" fontId="0" fillId="14" borderId="3" xfId="0" applyNumberFormat="1" applyFill="1" applyBorder="1"/>
    <xf numFmtId="0" fontId="0" fillId="0" borderId="17" xfId="0" applyFill="1" applyBorder="1"/>
    <xf numFmtId="0" fontId="0" fillId="0" borderId="18" xfId="0" applyFill="1" applyBorder="1"/>
    <xf numFmtId="0" fontId="5" fillId="5" borderId="1" xfId="0" applyFont="1" applyFill="1" applyBorder="1" applyAlignment="1">
      <alignment horizontal="left" vertical="center" wrapText="1"/>
    </xf>
    <xf numFmtId="0" fontId="2" fillId="13" borderId="34" xfId="0" applyFont="1" applyFill="1" applyBorder="1" applyAlignment="1">
      <alignment horizontal="left"/>
    </xf>
    <xf numFmtId="0" fontId="2" fillId="13" borderId="1" xfId="0" applyNumberFormat="1" applyFont="1" applyFill="1" applyBorder="1" applyAlignment="1">
      <alignment horizontal="center"/>
    </xf>
    <xf numFmtId="0" fontId="2" fillId="13" borderId="35" xfId="0" applyFont="1" applyFill="1" applyBorder="1" applyAlignment="1">
      <alignment horizontal="left"/>
    </xf>
    <xf numFmtId="0" fontId="2" fillId="18" borderId="3" xfId="0" applyNumberFormat="1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2" fillId="20" borderId="3" xfId="0" applyNumberFormat="1" applyFont="1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13" borderId="0" xfId="0" applyNumberFormat="1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0" fillId="14" borderId="3" xfId="0" applyFill="1" applyBorder="1"/>
    <xf numFmtId="0" fontId="0" fillId="0" borderId="0" xfId="0" applyFill="1" applyBorder="1"/>
    <xf numFmtId="0" fontId="18" fillId="17" borderId="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6" borderId="3" xfId="0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14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/>
    <xf numFmtId="0" fontId="6" fillId="0" borderId="17" xfId="0" applyFont="1" applyBorder="1" applyAlignment="1">
      <alignment horizontal="left" vertical="center"/>
    </xf>
    <xf numFmtId="0" fontId="0" fillId="0" borderId="17" xfId="0" applyFont="1" applyBorder="1"/>
    <xf numFmtId="14" fontId="0" fillId="0" borderId="4" xfId="0" applyNumberFormat="1" applyBorder="1" applyAlignment="1">
      <alignment horizontal="center"/>
    </xf>
    <xf numFmtId="0" fontId="6" fillId="0" borderId="18" xfId="0" applyFont="1" applyFill="1" applyBorder="1" applyAlignment="1">
      <alignment horizontal="left" vertical="center"/>
    </xf>
    <xf numFmtId="0" fontId="0" fillId="0" borderId="4" xfId="0" applyFill="1" applyBorder="1"/>
    <xf numFmtId="0" fontId="5" fillId="22" borderId="3" xfId="0" applyFont="1" applyFill="1" applyBorder="1" applyAlignment="1">
      <alignment horizontal="left" vertical="center" wrapText="1"/>
    </xf>
    <xf numFmtId="0" fontId="14" fillId="22" borderId="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0" fillId="9" borderId="0" xfId="0" applyFill="1"/>
    <xf numFmtId="0" fontId="20" fillId="9" borderId="36" xfId="0" applyFont="1" applyFill="1" applyBorder="1" applyAlignment="1">
      <alignment horizontal="left" vertical="center" wrapText="1"/>
    </xf>
    <xf numFmtId="0" fontId="6" fillId="9" borderId="36" xfId="0" applyFont="1" applyFill="1" applyBorder="1" applyAlignment="1">
      <alignment horizontal="right" wrapText="1"/>
    </xf>
    <xf numFmtId="0" fontId="20" fillId="23" borderId="36" xfId="0" applyFont="1" applyFill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21" fillId="0" borderId="19" xfId="0" applyFont="1" applyBorder="1" applyAlignment="1">
      <alignment wrapText="1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0" fontId="5" fillId="24" borderId="36" xfId="0" applyFont="1" applyFill="1" applyBorder="1" applyAlignment="1">
      <alignment wrapText="1"/>
    </xf>
    <xf numFmtId="0" fontId="5" fillId="0" borderId="36" xfId="0" applyFont="1" applyBorder="1" applyAlignment="1">
      <alignment horizontal="right" wrapText="1"/>
    </xf>
    <xf numFmtId="0" fontId="5" fillId="0" borderId="36" xfId="0" applyFont="1" applyBorder="1" applyAlignment="1">
      <alignment wrapText="1"/>
    </xf>
    <xf numFmtId="0" fontId="21" fillId="0" borderId="37" xfId="0" applyFont="1" applyBorder="1" applyAlignment="1">
      <alignment wrapText="1"/>
    </xf>
    <xf numFmtId="0" fontId="2" fillId="13" borderId="0" xfId="0" applyFont="1" applyFill="1" applyBorder="1" applyAlignment="1">
      <alignment horizontal="left"/>
    </xf>
    <xf numFmtId="0" fontId="0" fillId="6" borderId="0" xfId="0" applyFill="1"/>
    <xf numFmtId="0" fontId="2" fillId="15" borderId="14" xfId="0" applyNumberFormat="1" applyFont="1" applyFill="1" applyBorder="1" applyAlignment="1">
      <alignment horizontal="center"/>
    </xf>
    <xf numFmtId="0" fontId="2" fillId="15" borderId="7" xfId="0" applyFont="1" applyFill="1" applyBorder="1" applyAlignment="1">
      <alignment horizontal="left"/>
    </xf>
    <xf numFmtId="0" fontId="2" fillId="15" borderId="35" xfId="0" applyFont="1" applyFill="1" applyBorder="1" applyAlignment="1">
      <alignment horizontal="left"/>
    </xf>
    <xf numFmtId="0" fontId="2" fillId="25" borderId="7" xfId="0" applyFont="1" applyFill="1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9" xfId="0" applyBorder="1"/>
    <xf numFmtId="0" fontId="2" fillId="13" borderId="38" xfId="0" applyNumberFormat="1" applyFont="1" applyFill="1" applyBorder="1" applyAlignment="1">
      <alignment horizontal="center"/>
    </xf>
    <xf numFmtId="0" fontId="2" fillId="13" borderId="39" xfId="0" applyFont="1" applyFill="1" applyBorder="1" applyAlignment="1">
      <alignment horizontal="left"/>
    </xf>
    <xf numFmtId="0" fontId="2" fillId="13" borderId="3" xfId="0" applyFont="1" applyFill="1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20" fillId="9" borderId="37" xfId="0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vertical="top" wrapText="1"/>
    </xf>
    <xf numFmtId="0" fontId="2" fillId="13" borderId="40" xfId="0" applyNumberFormat="1" applyFont="1" applyFill="1" applyBorder="1" applyAlignment="1">
      <alignment horizontal="center"/>
    </xf>
    <xf numFmtId="0" fontId="2" fillId="20" borderId="1" xfId="0" applyNumberFormat="1" applyFont="1" applyFill="1" applyBorder="1" applyAlignment="1">
      <alignment horizontal="center"/>
    </xf>
    <xf numFmtId="0" fontId="0" fillId="21" borderId="38" xfId="0" applyFill="1" applyBorder="1" applyAlignment="1">
      <alignment horizontal="center"/>
    </xf>
    <xf numFmtId="0" fontId="0" fillId="21" borderId="38" xfId="0" applyFont="1" applyFill="1" applyBorder="1" applyAlignment="1">
      <alignment horizontal="center"/>
    </xf>
    <xf numFmtId="0" fontId="0" fillId="21" borderId="13" xfId="0" applyFont="1" applyFill="1" applyBorder="1" applyAlignment="1">
      <alignment horizontal="center"/>
    </xf>
    <xf numFmtId="0" fontId="0" fillId="20" borderId="1" xfId="0" applyNumberFormat="1" applyFont="1" applyFill="1" applyBorder="1" applyAlignment="1">
      <alignment horizontal="center"/>
    </xf>
    <xf numFmtId="0" fontId="2" fillId="20" borderId="0" xfId="0" applyNumberFormat="1" applyFont="1" applyFill="1" applyBorder="1" applyAlignment="1">
      <alignment horizontal="center"/>
    </xf>
    <xf numFmtId="0" fontId="2" fillId="15" borderId="42" xfId="0" applyNumberFormat="1" applyFont="1" applyFill="1" applyBorder="1" applyAlignment="1">
      <alignment horizontal="center"/>
    </xf>
    <xf numFmtId="0" fontId="2" fillId="13" borderId="2" xfId="0" applyNumberFormat="1" applyFont="1" applyFill="1" applyBorder="1" applyAlignment="1">
      <alignment horizontal="center"/>
    </xf>
    <xf numFmtId="0" fontId="2" fillId="13" borderId="29" xfId="0" applyFont="1" applyFill="1" applyBorder="1" applyAlignment="1">
      <alignment horizontal="left" vertical="center"/>
    </xf>
    <xf numFmtId="0" fontId="2" fillId="13" borderId="10" xfId="0" applyFont="1" applyFill="1" applyBorder="1" applyAlignment="1">
      <alignment horizontal="left"/>
    </xf>
    <xf numFmtId="0" fontId="2" fillId="26" borderId="7" xfId="0" applyFont="1" applyFill="1" applyBorder="1" applyAlignment="1">
      <alignment horizontal="left"/>
    </xf>
    <xf numFmtId="0" fontId="0" fillId="0" borderId="0" xfId="0"/>
    <xf numFmtId="0" fontId="2" fillId="26" borderId="14" xfId="0" applyNumberFormat="1" applyFont="1" applyFill="1" applyBorder="1" applyAlignment="1">
      <alignment horizontal="center"/>
    </xf>
    <xf numFmtId="0" fontId="0" fillId="27" borderId="0" xfId="0" applyFill="1"/>
    <xf numFmtId="0" fontId="2" fillId="26" borderId="39" xfId="0" applyFont="1" applyFill="1" applyBorder="1" applyAlignment="1">
      <alignment horizontal="left"/>
    </xf>
    <xf numFmtId="0" fontId="2" fillId="26" borderId="1" xfId="0" applyNumberFormat="1" applyFont="1" applyFill="1" applyBorder="1" applyAlignment="1">
      <alignment horizontal="center"/>
    </xf>
    <xf numFmtId="0" fontId="2" fillId="26" borderId="2" xfId="0" applyNumberFormat="1" applyFont="1" applyFill="1" applyBorder="1" applyAlignment="1">
      <alignment horizontal="center"/>
    </xf>
    <xf numFmtId="0" fontId="2" fillId="26" borderId="8" xfId="0" applyNumberFormat="1" applyFont="1" applyFill="1" applyBorder="1" applyAlignment="1">
      <alignment horizontal="center"/>
    </xf>
    <xf numFmtId="0" fontId="2" fillId="26" borderId="10" xfId="0" applyFont="1" applyFill="1" applyBorder="1" applyAlignment="1">
      <alignment horizontal="left"/>
    </xf>
    <xf numFmtId="0" fontId="2" fillId="26" borderId="45" xfId="0" applyNumberFormat="1" applyFont="1" applyFill="1" applyBorder="1" applyAlignment="1">
      <alignment horizontal="center"/>
    </xf>
    <xf numFmtId="0" fontId="0" fillId="0" borderId="0" xfId="0"/>
    <xf numFmtId="0" fontId="6" fillId="9" borderId="5" xfId="0" applyFont="1" applyFill="1" applyBorder="1"/>
    <xf numFmtId="0" fontId="4" fillId="9" borderId="26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8" fillId="7" borderId="0" xfId="0" applyFont="1" applyFill="1" applyBorder="1" applyAlignment="1">
      <alignment horizontal="center" vertical="center" wrapText="1"/>
    </xf>
    <xf numFmtId="0" fontId="0" fillId="19" borderId="0" xfId="0" applyFill="1" applyBorder="1" applyAlignment="1">
      <alignment horizontal="center"/>
    </xf>
    <xf numFmtId="0" fontId="2" fillId="26" borderId="0" xfId="0" applyNumberFormat="1" applyFont="1" applyFill="1" applyBorder="1" applyAlignment="1">
      <alignment horizontal="center"/>
    </xf>
    <xf numFmtId="0" fontId="2" fillId="20" borderId="2" xfId="0" applyNumberFormat="1" applyFont="1" applyFill="1" applyBorder="1" applyAlignment="1">
      <alignment horizontal="center"/>
    </xf>
    <xf numFmtId="0" fontId="4" fillId="28" borderId="0" xfId="0" applyFont="1" applyFill="1"/>
    <xf numFmtId="0" fontId="4" fillId="29" borderId="0" xfId="0" applyFont="1" applyFill="1" applyAlignment="1">
      <alignment horizontal="center"/>
    </xf>
    <xf numFmtId="0" fontId="4" fillId="30" borderId="10" xfId="0" applyFont="1" applyFill="1" applyBorder="1" applyAlignment="1">
      <alignment horizontal="left"/>
    </xf>
    <xf numFmtId="0" fontId="4" fillId="30" borderId="1" xfId="0" applyFont="1" applyFill="1" applyBorder="1" applyAlignment="1">
      <alignment horizontal="center"/>
    </xf>
    <xf numFmtId="0" fontId="4" fillId="30" borderId="14" xfId="0" applyFont="1" applyFill="1" applyBorder="1" applyAlignment="1">
      <alignment horizontal="center"/>
    </xf>
    <xf numFmtId="0" fontId="6" fillId="9" borderId="0" xfId="0" applyFont="1" applyFill="1" applyBorder="1"/>
    <xf numFmtId="0" fontId="8" fillId="7" borderId="41" xfId="0" applyFont="1" applyFill="1" applyBorder="1" applyAlignment="1">
      <alignment horizontal="center" vertical="center"/>
    </xf>
    <xf numFmtId="0" fontId="2" fillId="25" borderId="47" xfId="0" applyFont="1" applyFill="1" applyBorder="1" applyAlignment="1">
      <alignment horizontal="center" vertical="center"/>
    </xf>
    <xf numFmtId="0" fontId="2" fillId="15" borderId="46" xfId="0" applyFont="1" applyFill="1" applyBorder="1" applyAlignment="1">
      <alignment vertical="center"/>
    </xf>
    <xf numFmtId="0" fontId="22" fillId="28" borderId="3" xfId="0" applyFont="1" applyFill="1" applyBorder="1" applyAlignment="1">
      <alignment wrapText="1"/>
    </xf>
    <xf numFmtId="0" fontId="22" fillId="31" borderId="11" xfId="0" applyFont="1" applyFill="1" applyBorder="1" applyAlignment="1">
      <alignment wrapText="1"/>
    </xf>
    <xf numFmtId="0" fontId="22" fillId="32" borderId="33" xfId="0" applyFont="1" applyFill="1" applyBorder="1" applyAlignment="1">
      <alignment wrapText="1"/>
    </xf>
    <xf numFmtId="0" fontId="22" fillId="32" borderId="25" xfId="0" applyFont="1" applyFill="1" applyBorder="1" applyAlignment="1">
      <alignment wrapText="1"/>
    </xf>
    <xf numFmtId="0" fontId="22" fillId="32" borderId="0" xfId="0" applyFont="1" applyFill="1" applyBorder="1" applyAlignment="1">
      <alignment wrapText="1"/>
    </xf>
    <xf numFmtId="0" fontId="22" fillId="32" borderId="18" xfId="0" applyFont="1" applyFill="1" applyBorder="1" applyAlignment="1">
      <alignment wrapText="1"/>
    </xf>
    <xf numFmtId="0" fontId="22" fillId="28" borderId="5" xfId="0" applyFont="1" applyFill="1" applyBorder="1" applyAlignment="1">
      <alignment wrapText="1"/>
    </xf>
    <xf numFmtId="0" fontId="22" fillId="31" borderId="26" xfId="0" applyFont="1" applyFill="1" applyBorder="1" applyAlignment="1">
      <alignment wrapText="1"/>
    </xf>
    <xf numFmtId="0" fontId="22" fillId="31" borderId="25" xfId="0" applyFont="1" applyFill="1" applyBorder="1" applyAlignment="1">
      <alignment wrapText="1"/>
    </xf>
    <xf numFmtId="0" fontId="22" fillId="31" borderId="10" xfId="0" applyFont="1" applyFill="1" applyBorder="1" applyAlignment="1">
      <alignment wrapText="1"/>
    </xf>
    <xf numFmtId="0" fontId="22" fillId="32" borderId="10" xfId="0" applyFont="1" applyFill="1" applyBorder="1" applyAlignment="1">
      <alignment wrapText="1"/>
    </xf>
    <xf numFmtId="0" fontId="22" fillId="32" borderId="9" xfId="0" applyFont="1" applyFill="1" applyBorder="1" applyAlignment="1">
      <alignment wrapText="1"/>
    </xf>
    <xf numFmtId="0" fontId="22" fillId="32" borderId="2" xfId="0" applyFont="1" applyFill="1" applyBorder="1" applyAlignment="1">
      <alignment wrapText="1"/>
    </xf>
    <xf numFmtId="0" fontId="23" fillId="34" borderId="30" xfId="0" applyFont="1" applyFill="1" applyBorder="1" applyAlignment="1">
      <alignment wrapText="1"/>
    </xf>
    <xf numFmtId="0" fontId="23" fillId="34" borderId="41" xfId="0" applyFont="1" applyFill="1" applyBorder="1" applyAlignment="1">
      <alignment wrapText="1"/>
    </xf>
    <xf numFmtId="0" fontId="22" fillId="35" borderId="48" xfId="0" applyFont="1" applyFill="1" applyBorder="1" applyAlignment="1">
      <alignment wrapText="1"/>
    </xf>
    <xf numFmtId="0" fontId="22" fillId="35" borderId="46" xfId="0" applyFont="1" applyFill="1" applyBorder="1" applyAlignment="1">
      <alignment wrapText="1"/>
    </xf>
    <xf numFmtId="0" fontId="22" fillId="35" borderId="14" xfId="0" applyFont="1" applyFill="1" applyBorder="1" applyAlignment="1">
      <alignment wrapText="1"/>
    </xf>
    <xf numFmtId="0" fontId="22" fillId="35" borderId="42" xfId="0" applyFont="1" applyFill="1" applyBorder="1" applyAlignment="1">
      <alignment wrapText="1"/>
    </xf>
    <xf numFmtId="0" fontId="22" fillId="33" borderId="47" xfId="0" applyFont="1" applyFill="1" applyBorder="1" applyAlignment="1">
      <alignment horizontal="center" wrapText="1"/>
    </xf>
    <xf numFmtId="0" fontId="22" fillId="36" borderId="39" xfId="0" applyFont="1" applyFill="1" applyBorder="1" applyAlignment="1">
      <alignment wrapText="1"/>
    </xf>
    <xf numFmtId="0" fontId="22" fillId="36" borderId="10" xfId="0" applyFont="1" applyFill="1" applyBorder="1" applyAlignment="1">
      <alignment wrapText="1"/>
    </xf>
    <xf numFmtId="0" fontId="22" fillId="36" borderId="45" xfId="0" applyFont="1" applyFill="1" applyBorder="1" applyAlignment="1">
      <alignment wrapText="1"/>
    </xf>
    <xf numFmtId="0" fontId="22" fillId="36" borderId="8" xfId="0" applyFont="1" applyFill="1" applyBorder="1" applyAlignment="1">
      <alignment wrapText="1"/>
    </xf>
    <xf numFmtId="0" fontId="22" fillId="36" borderId="2" xfId="0" applyFont="1" applyFill="1" applyBorder="1" applyAlignment="1">
      <alignment wrapText="1"/>
    </xf>
    <xf numFmtId="0" fontId="22" fillId="36" borderId="0" xfId="0" applyFont="1" applyFill="1" applyBorder="1" applyAlignment="1">
      <alignment wrapText="1"/>
    </xf>
    <xf numFmtId="49" fontId="22" fillId="33" borderId="44" xfId="0" applyNumberFormat="1" applyFont="1" applyFill="1" applyBorder="1" applyAlignment="1">
      <alignment wrapText="1"/>
    </xf>
    <xf numFmtId="0" fontId="22" fillId="36" borderId="25" xfId="0" applyFont="1" applyFill="1" applyBorder="1" applyAlignment="1">
      <alignment wrapText="1"/>
    </xf>
    <xf numFmtId="0" fontId="2" fillId="13" borderId="15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 wrapText="1"/>
    </xf>
    <xf numFmtId="0" fontId="22" fillId="28" borderId="49" xfId="0" applyFont="1" applyFill="1" applyBorder="1" applyAlignment="1">
      <alignment wrapText="1"/>
    </xf>
    <xf numFmtId="0" fontId="22" fillId="31" borderId="49" xfId="0" applyFont="1" applyFill="1" applyBorder="1" applyAlignment="1">
      <alignment wrapText="1"/>
    </xf>
    <xf numFmtId="0" fontId="22" fillId="36" borderId="9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textRotation="180"/>
    </xf>
    <xf numFmtId="0" fontId="2" fillId="12" borderId="3" xfId="0" applyFont="1" applyFill="1" applyBorder="1" applyAlignment="1">
      <alignment horizontal="center"/>
    </xf>
    <xf numFmtId="0" fontId="2" fillId="25" borderId="43" xfId="0" applyFont="1" applyFill="1" applyBorder="1" applyAlignment="1">
      <alignment horizontal="center" vertical="center"/>
    </xf>
    <xf numFmtId="0" fontId="2" fillId="25" borderId="44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reyes" refreshedDate="44161.488036111114" createdVersion="3" refreshedVersion="3" minRefreshableVersion="3" recordCount="176" xr:uid="{00000000-000A-0000-FFFF-FFFF03000000}">
  <cacheSource type="worksheet">
    <worksheetSource ref="C73:J249" sheet="ENTREGAS"/>
  </cacheSource>
  <cacheFields count="8">
    <cacheField name="SEDE" numFmtId="0">
      <sharedItems/>
    </cacheField>
    <cacheField name="REGIONAL" numFmtId="0">
      <sharedItems count="6">
        <s v="CENTRO"/>
        <s v="VILLAVICENCIO"/>
        <s v="CARIBE"/>
        <s v="SANTANDER"/>
        <s v="SUROCCIDENTE"/>
        <s v="BOGOTÁ"/>
      </sharedItems>
    </cacheField>
    <cacheField name="RESPONSABLE" numFmtId="0">
      <sharedItems/>
    </cacheField>
    <cacheField name="GUANTES" numFmtId="0">
      <sharedItems containsSemiMixedTypes="0" containsString="0" containsNumber="1" containsInteger="1" minValue="0" maxValue="1850"/>
    </cacheField>
    <cacheField name="TAPABOCAS" numFmtId="0">
      <sharedItems containsSemiMixedTypes="0" containsString="0" containsNumber="1" containsInteger="1" minValue="0" maxValue="1100"/>
    </cacheField>
    <cacheField name="GEL LITRO" numFmtId="0">
      <sharedItems containsSemiMixedTypes="0" containsString="0" containsNumber="1" containsInteger="1" minValue="0" maxValue="9"/>
    </cacheField>
    <cacheField name="GEL 500 ml" numFmtId="0">
      <sharedItems containsSemiMixedTypes="0" containsString="0" containsNumber="1" containsInteger="1" minValue="0" maxValue="2"/>
    </cacheField>
    <cacheField name="GEL 250 ml" numFmtId="0">
      <sharedItems containsSemiMixedTypes="0" containsString="0" containsNumber="1" containsInteger="1" minValue="0" maxValue="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s v="VILLETA"/>
    <x v="0"/>
    <s v="Mery Hueso"/>
    <n v="0"/>
    <n v="50"/>
    <n v="0"/>
    <n v="0"/>
    <n v="0"/>
  </r>
  <r>
    <s v="ZIPAQUIRÁ"/>
    <x v="0"/>
    <s v="DIANA HERNANDEZ"/>
    <n v="0"/>
    <n v="0"/>
    <n v="2"/>
    <n v="0"/>
    <n v="0"/>
  </r>
  <r>
    <s v="CHÍA"/>
    <x v="0"/>
    <s v="PATRICIA NOVOA"/>
    <n v="0"/>
    <n v="0"/>
    <n v="1"/>
    <n v="0"/>
    <n v="0"/>
  </r>
  <r>
    <s v="UBATÉ"/>
    <x v="0"/>
    <s v="ADRIANA MARIA ESPINEL GAVILAN"/>
    <n v="0"/>
    <n v="0"/>
    <n v="1"/>
    <n v="0"/>
    <n v="0"/>
  </r>
  <r>
    <s v="PACHO"/>
    <x v="0"/>
    <s v="YEIMY PAOLA MUÑOZ GARCIA"/>
    <n v="0"/>
    <n v="0"/>
    <n v="1"/>
    <n v="0"/>
    <n v="0"/>
  </r>
  <r>
    <s v="PUERTO BOYACA"/>
    <x v="0"/>
    <s v="MAYLIN BENAVIDEZ"/>
    <n v="0"/>
    <n v="0"/>
    <n v="2"/>
    <n v="0"/>
    <n v="0"/>
  </r>
  <r>
    <s v="VILLETA"/>
    <x v="0"/>
    <s v="Mery Hueso"/>
    <n v="0"/>
    <n v="0"/>
    <n v="1"/>
    <n v="0"/>
    <n v="0"/>
  </r>
  <r>
    <s v="FUSAGASUGÁ"/>
    <x v="0"/>
    <s v="IZA ADRIANA GARCIA ORTEGON"/>
    <n v="0"/>
    <n v="0"/>
    <n v="1"/>
    <n v="0"/>
    <n v="0"/>
  </r>
  <r>
    <s v="LA MESA"/>
    <x v="0"/>
    <s v="EFIGENIA GOMEZ"/>
    <n v="0"/>
    <n v="0"/>
    <n v="1"/>
    <n v="0"/>
    <n v="0"/>
  </r>
  <r>
    <s v="LA DORADA"/>
    <x v="0"/>
    <s v="MARY CRUZ"/>
    <n v="0"/>
    <n v="0"/>
    <n v="1"/>
    <n v="0"/>
    <n v="0"/>
  </r>
  <r>
    <s v="ESPINAL"/>
    <x v="0"/>
    <s v="LUZ ESMEIRA LEAL TORRIJOS"/>
    <n v="0"/>
    <n v="0"/>
    <n v="2"/>
    <n v="0"/>
    <n v="0"/>
  </r>
  <r>
    <s v="MELGAR"/>
    <x v="0"/>
    <s v="ALEJANDRA CHAPARRO"/>
    <n v="0"/>
    <n v="0"/>
    <n v="1"/>
    <n v="0"/>
    <n v="0"/>
  </r>
  <r>
    <s v="IBAGUE"/>
    <x v="0"/>
    <s v="MERY IBARRA ORTIZ"/>
    <n v="0"/>
    <n v="0"/>
    <n v="1"/>
    <n v="0"/>
    <n v="0"/>
  </r>
  <r>
    <s v="CHIQUINQUIRA"/>
    <x v="0"/>
    <s v="LUIS ORLANDO CASTRO BERNAL "/>
    <n v="0"/>
    <n v="0"/>
    <n v="1"/>
    <n v="0"/>
    <n v="0"/>
  </r>
  <r>
    <s v="DUITAMA"/>
    <x v="0"/>
    <s v="DAYANA XIMENA ORTIZ SEQUERA"/>
    <n v="0"/>
    <n v="0"/>
    <n v="1"/>
    <n v="0"/>
    <n v="0"/>
  </r>
  <r>
    <s v="PAIPA"/>
    <x v="0"/>
    <s v="MAGDA LORENA HERNANDEZ LEON"/>
    <n v="0"/>
    <n v="0"/>
    <n v="1"/>
    <n v="0"/>
    <n v="0"/>
  </r>
  <r>
    <s v="SOGAMOSO"/>
    <x v="0"/>
    <s v="ALBA NELLY PRIETO RIOS"/>
    <n v="0"/>
    <n v="0"/>
    <n v="2"/>
    <n v="0"/>
    <n v="0"/>
  </r>
  <r>
    <s v="TUNJA"/>
    <x v="0"/>
    <s v="CESAR CAMACHO"/>
    <n v="0"/>
    <n v="0"/>
    <n v="1"/>
    <n v="0"/>
    <n v="0"/>
  </r>
  <r>
    <s v="GARAGOA"/>
    <x v="0"/>
    <s v="GLADYS AMAPARO MORA MORENO"/>
    <n v="0"/>
    <n v="0"/>
    <n v="1"/>
    <n v="0"/>
    <n v="0"/>
  </r>
  <r>
    <s v="VILLAVICENCIO"/>
    <x v="1"/>
    <s v="ALVARO CORTES"/>
    <n v="0"/>
    <n v="0"/>
    <n v="1"/>
    <n v="0"/>
    <n v="0"/>
  </r>
  <r>
    <s v="BARRANQUILLA ADM"/>
    <x v="2"/>
    <s v="VIVIANA LICERO"/>
    <n v="0"/>
    <n v="0"/>
    <n v="1"/>
    <n v="0"/>
    <n v="0"/>
  </r>
  <r>
    <s v="HIPODROMO SOLEDAD"/>
    <x v="2"/>
    <s v="RUBY JULIO"/>
    <n v="0"/>
    <n v="0"/>
    <n v="1"/>
    <n v="0"/>
    <n v="0"/>
  </r>
  <r>
    <s v="SOLEDAD"/>
    <x v="2"/>
    <s v="KAREN CABARCAS"/>
    <n v="0"/>
    <n v="0"/>
    <n v="1"/>
    <n v="0"/>
    <n v="0"/>
  </r>
  <r>
    <s v="SANTA MARTA"/>
    <x v="2"/>
    <s v="EILEN ACUÑA"/>
    <n v="0"/>
    <n v="0"/>
    <n v="3"/>
    <n v="0"/>
    <n v="0"/>
  </r>
  <r>
    <s v="CARTAGENA 4 VIENTOS"/>
    <x v="2"/>
    <s v="KATIA MARIA HERRERA"/>
    <n v="0"/>
    <n v="0"/>
    <n v="2"/>
    <n v="0"/>
    <n v="0"/>
  </r>
  <r>
    <s v="CARTAGENA GETSEMANI"/>
    <x v="2"/>
    <s v="KATIA MARIA HERRERA"/>
    <n v="0"/>
    <n v="0"/>
    <n v="1"/>
    <n v="0"/>
    <n v="0"/>
  </r>
  <r>
    <s v="VALLEDUPAR"/>
    <x v="2"/>
    <s v="ANGELICA MARIA ARRIETA GRACIA"/>
    <n v="0"/>
    <n v="0"/>
    <n v="1"/>
    <n v="0"/>
    <n v="0"/>
  </r>
  <r>
    <s v="CODAZZI"/>
    <x v="2"/>
    <s v="DEIMER FERNANDEZ"/>
    <n v="0"/>
    <n v="0"/>
    <n v="1"/>
    <n v="0"/>
    <n v="0"/>
  </r>
  <r>
    <s v="BARRANCABERMEJA NUEVO"/>
    <x v="3"/>
    <s v="MARIA DEL PILAR TRUJILLO"/>
    <n v="0"/>
    <n v="0"/>
    <n v="1"/>
    <n v="0"/>
    <n v="0"/>
  </r>
  <r>
    <s v="BMANGA CAÑAVERAL"/>
    <x v="3"/>
    <s v="SANDRA JIMENA PRAGA"/>
    <n v="0"/>
    <n v="0"/>
    <n v="2"/>
    <n v="0"/>
    <n v="0"/>
  </r>
  <r>
    <s v="BUCARAMANGA ADM"/>
    <x v="3"/>
    <s v="CLAUDIA MUÑOZ"/>
    <n v="0"/>
    <n v="0"/>
    <n v="1"/>
    <n v="0"/>
    <n v="0"/>
  </r>
  <r>
    <s v="FLORIDABLANCA"/>
    <x v="3"/>
    <s v="SANDRA JIMENA PRAGA"/>
    <n v="0"/>
    <n v="0"/>
    <n v="1"/>
    <n v="0"/>
    <n v="0"/>
  </r>
  <r>
    <s v="CALI"/>
    <x v="4"/>
    <s v="Frank James Grijalba Hio "/>
    <n v="0"/>
    <n v="0"/>
    <n v="1"/>
    <n v="0"/>
    <n v="0"/>
  </r>
  <r>
    <s v="PASTO"/>
    <x v="4"/>
    <s v="JESSICA SALAS"/>
    <n v="0"/>
    <n v="0"/>
    <n v="1"/>
    <n v="0"/>
    <n v="0"/>
  </r>
  <r>
    <s v="ARMENIA"/>
    <x v="4"/>
    <s v="Johanna Marcela Avila "/>
    <n v="0"/>
    <n v="0"/>
    <n v="2"/>
    <n v="0"/>
    <n v="0"/>
  </r>
  <r>
    <s v="BARRANQUILLA"/>
    <x v="2"/>
    <s v="VIVIANA LICERO"/>
    <n v="0"/>
    <n v="50"/>
    <n v="0"/>
    <n v="0"/>
    <n v="0"/>
  </r>
  <r>
    <s v="BUCARAMANGA"/>
    <x v="3"/>
    <s v="CLAUDIA MUÑOZ"/>
    <n v="0"/>
    <n v="50"/>
    <n v="0"/>
    <n v="0"/>
    <n v="0"/>
  </r>
  <r>
    <s v="CHÍA"/>
    <x v="0"/>
    <s v="PATRICIA NOVOA"/>
    <n v="0"/>
    <n v="50"/>
    <n v="0"/>
    <n v="0"/>
    <n v="0"/>
  </r>
  <r>
    <s v="ESPINAL"/>
    <x v="0"/>
    <s v="LUZ ESMEIRA LEAL TORRIJOS"/>
    <n v="0"/>
    <n v="50"/>
    <n v="0"/>
    <n v="0"/>
    <n v="0"/>
  </r>
  <r>
    <s v="FACATATIVÁ"/>
    <x v="0"/>
    <s v="LUZ STELLA TORRES ROMERO"/>
    <n v="0"/>
    <n v="50"/>
    <n v="0"/>
    <n v="0"/>
    <n v="0"/>
  </r>
  <r>
    <s v="FLORIDABLANCA"/>
    <x v="3"/>
    <s v="SANDRA JIMENA PRAGA"/>
    <n v="0"/>
    <n v="50"/>
    <n v="0"/>
    <n v="0"/>
    <n v="0"/>
  </r>
  <r>
    <s v="FUSAGASUGÁ"/>
    <x v="0"/>
    <s v="IZA ADRIANA GARCIA ORTEGON"/>
    <n v="0"/>
    <n v="50"/>
    <n v="0"/>
    <n v="0"/>
    <n v="0"/>
  </r>
  <r>
    <s v="IBAGUE"/>
    <x v="0"/>
    <s v="MERY IBARRA ORTIZ"/>
    <n v="0"/>
    <n v="50"/>
    <n v="0"/>
    <n v="0"/>
    <n v="0"/>
  </r>
  <r>
    <s v="LA MESA"/>
    <x v="0"/>
    <s v="EFIGENIA GOMEZ"/>
    <n v="0"/>
    <n v="50"/>
    <n v="0"/>
    <n v="0"/>
    <n v="0"/>
  </r>
  <r>
    <s v="MADRID"/>
    <x v="0"/>
    <s v="VIVIANA GOMEZ"/>
    <n v="0"/>
    <n v="50"/>
    <n v="0"/>
    <n v="0"/>
    <n v="0"/>
  </r>
  <r>
    <s v="MELGAR"/>
    <x v="0"/>
    <s v="ALEJANDRA CHAPARRO"/>
    <n v="0"/>
    <n v="50"/>
    <n v="0"/>
    <n v="0"/>
    <n v="0"/>
  </r>
  <r>
    <s v="PACHO"/>
    <x v="0"/>
    <s v="YEIMY PAOLA MUÑOZ GARCIA"/>
    <n v="0"/>
    <n v="50"/>
    <n v="0"/>
    <n v="0"/>
    <n v="0"/>
  </r>
  <r>
    <s v="SANTA MARTHA"/>
    <x v="2"/>
    <s v="EILEN ACUÑA"/>
    <n v="0"/>
    <n v="50"/>
    <n v="0"/>
    <n v="0"/>
    <n v="0"/>
  </r>
  <r>
    <s v="TUNJA"/>
    <x v="0"/>
    <s v="WILLIAM GAMBA"/>
    <n v="0"/>
    <n v="50"/>
    <n v="0"/>
    <n v="0"/>
    <n v="0"/>
  </r>
  <r>
    <s v="VALLEDUPAR"/>
    <x v="2"/>
    <s v="ANGELICA MARIA ARRIETA GRACIA"/>
    <n v="0"/>
    <n v="50"/>
    <n v="0"/>
    <n v="0"/>
    <n v="0"/>
  </r>
  <r>
    <s v="VILLAVICENCIO"/>
    <x v="1"/>
    <s v="ALVARO CORTES"/>
    <n v="0"/>
    <n v="50"/>
    <n v="0"/>
    <n v="0"/>
    <n v="0"/>
  </r>
  <r>
    <s v="MANIZALES"/>
    <x v="4"/>
    <s v="LINA GARCIA"/>
    <n v="0"/>
    <n v="0"/>
    <n v="1"/>
    <n v="0"/>
    <n v="0"/>
  </r>
  <r>
    <s v="NEIVA"/>
    <x v="4"/>
    <s v="Carlos Manchola cortes "/>
    <n v="0"/>
    <n v="0"/>
    <n v="1"/>
    <n v="0"/>
    <n v="0"/>
  </r>
  <r>
    <s v="CHÍA"/>
    <x v="0"/>
    <s v="PATRICIA NOVOA"/>
    <n v="0"/>
    <n v="0"/>
    <n v="1"/>
    <n v="0"/>
    <n v="0"/>
  </r>
  <r>
    <s v="FACATATIVÁ"/>
    <x v="0"/>
    <s v="LUZ STELLA TORRES ROMERO"/>
    <n v="0"/>
    <n v="0"/>
    <n v="1"/>
    <n v="0"/>
    <n v="0"/>
  </r>
  <r>
    <s v="MADRID"/>
    <x v="0"/>
    <s v="VIVIANA GOMEZ"/>
    <n v="0"/>
    <n v="0"/>
    <n v="1"/>
    <n v="0"/>
    <n v="0"/>
  </r>
  <r>
    <s v="FUNZA"/>
    <x v="0"/>
    <s v="ANYI ESTIVALIZ GUERRERO"/>
    <n v="0"/>
    <n v="0"/>
    <n v="1"/>
    <n v="0"/>
    <n v="0"/>
  </r>
  <r>
    <s v="SOACHA"/>
    <x v="5"/>
    <s v="LUZ MARINA CANTOR"/>
    <n v="0"/>
    <n v="0"/>
    <n v="0"/>
    <n v="0"/>
    <n v="6"/>
  </r>
  <r>
    <s v="KENEDY"/>
    <x v="5"/>
    <s v="BETSY GONZALEZ"/>
    <n v="0"/>
    <n v="0"/>
    <n v="0"/>
    <n v="0"/>
    <n v="5"/>
  </r>
  <r>
    <s v="CALLE 50 "/>
    <x v="5"/>
    <s v="MARTHA NURY VASQUEZ"/>
    <n v="0"/>
    <n v="0"/>
    <n v="0"/>
    <n v="0"/>
    <n v="5"/>
  </r>
  <r>
    <s v="SAN ANTONIO"/>
    <x v="5"/>
    <s v="NANCY LUIS MANJARRES"/>
    <n v="0"/>
    <n v="0"/>
    <n v="0"/>
    <n v="0"/>
    <n v="5"/>
  </r>
  <r>
    <s v="CALLE 63"/>
    <x v="5"/>
    <s v="NESTOR CRUZ"/>
    <n v="0"/>
    <n v="0"/>
    <n v="0"/>
    <n v="0"/>
    <n v="3"/>
  </r>
  <r>
    <s v="CHAPINERO"/>
    <x v="5"/>
    <s v="DEISY CASAS"/>
    <n v="0"/>
    <n v="0"/>
    <n v="0"/>
    <n v="0"/>
    <n v="4"/>
  </r>
  <r>
    <s v="SUBA ACUARELA"/>
    <x v="5"/>
    <s v="ANGELICA PATRICIA NIEVES REYES"/>
    <n v="0"/>
    <n v="0"/>
    <n v="0"/>
    <n v="0"/>
    <n v="7"/>
  </r>
  <r>
    <s v="CAF NORTE"/>
    <x v="5"/>
    <s v="JOHANNA VILLEGAS"/>
    <n v="0"/>
    <n v="0"/>
    <n v="0"/>
    <n v="0"/>
    <n v="5"/>
  </r>
  <r>
    <s v="AV 68 "/>
    <x v="5"/>
    <s v="LILIANA DIAZ GONZALEZ"/>
    <n v="0"/>
    <n v="0"/>
    <n v="0"/>
    <n v="0"/>
    <n v="4"/>
  </r>
  <r>
    <s v="PRINCIPAL"/>
    <x v="5"/>
    <s v="MIGUEL SILVA"/>
    <n v="0"/>
    <n v="0"/>
    <n v="1"/>
    <n v="0"/>
    <n v="13"/>
  </r>
  <r>
    <s v="PRINCIPAL"/>
    <x v="5"/>
    <s v="MIGUEL SILVA PAC"/>
    <n v="0"/>
    <n v="0"/>
    <n v="0"/>
    <n v="0"/>
    <n v="0"/>
  </r>
  <r>
    <s v="BARRANCABERMEJA "/>
    <x v="3"/>
    <s v="MARIA DEL PILAR TRUJILLO"/>
    <n v="50"/>
    <n v="50"/>
    <n v="0"/>
    <n v="0"/>
    <n v="0"/>
  </r>
  <r>
    <s v="BARRANCABERMEJA "/>
    <x v="3"/>
    <s v="MARIA DEL PILAR TRUJILLO"/>
    <n v="50"/>
    <n v="50"/>
    <n v="0"/>
    <n v="0"/>
    <n v="0"/>
  </r>
  <r>
    <s v="BARRANQUILLA "/>
    <x v="2"/>
    <s v="ANA MARGARITA LOZANO"/>
    <n v="50"/>
    <n v="50"/>
    <n v="0"/>
    <n v="0"/>
    <n v="0"/>
  </r>
  <r>
    <s v="BARRANQUILLA "/>
    <x v="2"/>
    <s v="CLAUDIA MILENA ROMERO"/>
    <n v="50"/>
    <n v="50"/>
    <n v="0"/>
    <n v="0"/>
    <n v="0"/>
  </r>
  <r>
    <s v="BUCARAMANGA "/>
    <x v="3"/>
    <s v="IVONNE CAROLINA GOMEZ"/>
    <n v="50"/>
    <n v="50"/>
    <n v="0"/>
    <n v="0"/>
    <n v="0"/>
  </r>
  <r>
    <s v="BUCARAMANGA "/>
    <x v="3"/>
    <s v="MARTHA LUCIA MONTAÑEZ"/>
    <n v="50"/>
    <n v="50"/>
    <n v="0"/>
    <n v="0"/>
    <n v="0"/>
  </r>
  <r>
    <s v="BUCARAMANGA "/>
    <x v="3"/>
    <s v="CLAUDIA MUÑOZ"/>
    <n v="50"/>
    <n v="50"/>
    <n v="0"/>
    <n v="0"/>
    <n v="0"/>
  </r>
  <r>
    <s v="CARTAGENA "/>
    <x v="2"/>
    <s v="LEIDYS DE LA OSSA"/>
    <n v="50"/>
    <n v="50"/>
    <n v="0"/>
    <n v="0"/>
    <n v="0"/>
  </r>
  <r>
    <s v="FUSAGASUGÁ"/>
    <x v="0"/>
    <s v="OLGA LUCIA QUITIAN"/>
    <n v="50"/>
    <n v="50"/>
    <n v="0"/>
    <n v="0"/>
    <n v="0"/>
  </r>
  <r>
    <s v="GIRARDOT "/>
    <x v="0"/>
    <s v="KAREN LORENA ESCOBAR"/>
    <n v="50"/>
    <n v="50"/>
    <n v="0"/>
    <n v="0"/>
    <n v="0"/>
  </r>
  <r>
    <s v="GIRARDOT "/>
    <x v="0"/>
    <s v="MARIA LIDIA BARRETO"/>
    <n v="50"/>
    <n v="50"/>
    <n v="0"/>
    <n v="0"/>
    <n v="0"/>
  </r>
  <r>
    <s v="IBAGUE"/>
    <x v="0"/>
    <s v="DEYANIRA GONZALEZ"/>
    <n v="50"/>
    <n v="50"/>
    <n v="0"/>
    <n v="0"/>
    <n v="0"/>
  </r>
  <r>
    <s v="SANTA MARTA "/>
    <x v="2"/>
    <s v="BIOLIS VICTORIA RODIGUEZ"/>
    <n v="50"/>
    <n v="50"/>
    <n v="0"/>
    <n v="0"/>
    <n v="0"/>
  </r>
  <r>
    <s v="TUNJA "/>
    <x v="0"/>
    <s v="NANCY PAOLA DIAZ"/>
    <n v="50"/>
    <n v="50"/>
    <n v="0"/>
    <n v="0"/>
    <n v="0"/>
  </r>
  <r>
    <s v="TUNJA "/>
    <x v="0"/>
    <s v="SANDRA RAMIREZ"/>
    <n v="50"/>
    <n v="50"/>
    <n v="0"/>
    <n v="0"/>
    <n v="0"/>
  </r>
  <r>
    <s v="VALLEDUPAR"/>
    <x v="2"/>
    <s v="CLARELY TORRES"/>
    <n v="50"/>
    <n v="50"/>
    <n v="0"/>
    <n v="0"/>
    <n v="0"/>
  </r>
  <r>
    <s v="VILLAVICENCIO"/>
    <x v="1"/>
    <s v="CRISTIAN MERIÑO"/>
    <n v="50"/>
    <n v="50"/>
    <n v="0"/>
    <n v="0"/>
    <n v="0"/>
  </r>
  <r>
    <s v="SAN ANTONIO"/>
    <x v="5"/>
    <s v="NANCY LUIS MANJARRES"/>
    <n v="0"/>
    <n v="50"/>
    <n v="0"/>
    <n v="0"/>
    <n v="0"/>
  </r>
  <r>
    <s v="CAF NORTE"/>
    <x v="5"/>
    <s v="JOHANNA VILLEGAS"/>
    <n v="50"/>
    <n v="0"/>
    <n v="0"/>
    <n v="0"/>
    <n v="0"/>
  </r>
  <r>
    <s v="BUCARAMANGA"/>
    <x v="3"/>
    <s v="CLAUDIA LILIANA MUÑOZ"/>
    <n v="0"/>
    <n v="0"/>
    <n v="0"/>
    <n v="0"/>
    <n v="4"/>
  </r>
  <r>
    <s v="BARRANQUILLA"/>
    <x v="2"/>
    <s v="VIVIANA LICERO GONZALEZ"/>
    <n v="0"/>
    <n v="0"/>
    <n v="0"/>
    <n v="0"/>
    <n v="2"/>
  </r>
  <r>
    <s v="CARTAGENA"/>
    <x v="2"/>
    <s v="KATIA MARIA HERRERA"/>
    <n v="0"/>
    <n v="0"/>
    <n v="0"/>
    <n v="0"/>
    <n v="2"/>
  </r>
  <r>
    <s v="DUITAMA"/>
    <x v="0"/>
    <s v="DIANA MILENA TIBADUIZA"/>
    <n v="50"/>
    <n v="50"/>
    <n v="0"/>
    <n v="0"/>
    <n v="0"/>
  </r>
  <r>
    <s v="FACATATIVÁ"/>
    <x v="0"/>
    <s v="ESPERANZA PATIÑO"/>
    <n v="50"/>
    <n v="50"/>
    <n v="0"/>
    <n v="0"/>
    <n v="0"/>
  </r>
  <r>
    <s v="FACATATIVÁ"/>
    <x v="0"/>
    <s v="DIANA MILENA ALBORNOZ"/>
    <n v="50"/>
    <n v="50"/>
    <n v="0"/>
    <n v="0"/>
    <n v="0"/>
  </r>
  <r>
    <s v="FACATATIVÁ"/>
    <x v="0"/>
    <s v="LUZ ESTELLA TORRES"/>
    <n v="0"/>
    <n v="0"/>
    <n v="0"/>
    <n v="0"/>
    <n v="3"/>
  </r>
  <r>
    <s v="FUSAGASUGÁ"/>
    <x v="0"/>
    <s v="IZA ADRIANA GARCIA ORTEGON"/>
    <n v="0"/>
    <n v="0"/>
    <n v="0"/>
    <n v="0"/>
    <n v="2"/>
  </r>
  <r>
    <s v="FUNZA"/>
    <x v="0"/>
    <s v="ANYI ESTIVALIZ GUERRERO"/>
    <n v="0"/>
    <n v="0"/>
    <n v="0"/>
    <n v="0"/>
    <n v="2"/>
  </r>
  <r>
    <s v="GIRARDOT "/>
    <x v="0"/>
    <s v="CECILIA YOLANDA LUNA"/>
    <n v="50"/>
    <n v="0"/>
    <n v="1"/>
    <n v="0"/>
    <n v="3"/>
  </r>
  <r>
    <s v="IBAGUE"/>
    <x v="0"/>
    <s v="MERY IBARRA ORTIZ"/>
    <n v="0"/>
    <n v="0"/>
    <n v="0"/>
    <n v="0"/>
    <n v="3"/>
  </r>
  <r>
    <s v="SANTA MARTA"/>
    <x v="2"/>
    <s v="EILEN ACUÑA"/>
    <n v="0"/>
    <n v="0"/>
    <n v="0"/>
    <n v="0"/>
    <n v="2"/>
  </r>
  <r>
    <s v="TUNJA"/>
    <x v="0"/>
    <s v="CESAR CAMACHO"/>
    <n v="0"/>
    <n v="0"/>
    <n v="0"/>
    <n v="0"/>
    <n v="1"/>
  </r>
  <r>
    <s v="VILLAVICENCIO"/>
    <x v="1"/>
    <s v="ALVARO CORTES"/>
    <n v="0"/>
    <n v="0"/>
    <n v="0"/>
    <n v="0"/>
    <n v="2"/>
  </r>
  <r>
    <s v="VALLEDUPAR"/>
    <x v="2"/>
    <s v="ANGELICA MARIA ARRIETA GRACIA"/>
    <n v="0"/>
    <n v="0"/>
    <n v="1"/>
    <n v="0"/>
    <n v="2"/>
  </r>
  <r>
    <s v="ZIPAQUIRÁ"/>
    <x v="0"/>
    <s v="DIANA HERNANDEZ"/>
    <n v="0"/>
    <n v="0"/>
    <n v="0"/>
    <n v="0"/>
    <n v="4"/>
  </r>
  <r>
    <s v="BARRANCABERMEJA"/>
    <x v="3"/>
    <s v="MARIA DEL PILAR TRUJILLO"/>
    <n v="50"/>
    <n v="60"/>
    <n v="0"/>
    <n v="0"/>
    <n v="0"/>
  </r>
  <r>
    <s v="BARRANQUILLA"/>
    <x v="2"/>
    <s v="VIVIANA LICERO"/>
    <n v="50"/>
    <n v="60"/>
    <n v="0"/>
    <n v="0"/>
    <n v="0"/>
  </r>
  <r>
    <s v="BUCARAMANGA"/>
    <x v="3"/>
    <s v="CLAUDIA MUÑOZ"/>
    <n v="50"/>
    <n v="60"/>
    <n v="0"/>
    <n v="0"/>
    <n v="0"/>
  </r>
  <r>
    <s v="CARTAGENA"/>
    <x v="2"/>
    <s v="KATIA MARIA HERRERA"/>
    <n v="30"/>
    <n v="30"/>
    <n v="0"/>
    <n v="0"/>
    <n v="0"/>
  </r>
  <r>
    <s v="CODAZZI"/>
    <x v="2"/>
    <s v="DEIMER FERNANDEZ"/>
    <n v="30"/>
    <n v="30"/>
    <n v="0"/>
    <n v="0"/>
    <n v="0"/>
  </r>
  <r>
    <s v="FLORIDABLANCA"/>
    <x v="3"/>
    <s v="SANDRA JIMENA PRAGA"/>
    <n v="30"/>
    <n v="30"/>
    <n v="0"/>
    <n v="0"/>
    <n v="0"/>
  </r>
  <r>
    <s v="FUSAGASUGÁ"/>
    <x v="0"/>
    <s v="IZA ADRIANA GARCIA ORTEGON"/>
    <n v="100"/>
    <n v="90"/>
    <n v="0"/>
    <n v="0"/>
    <n v="0"/>
  </r>
  <r>
    <s v="GIRARDOT "/>
    <x v="0"/>
    <s v="SARA CIFUENTES"/>
    <n v="100"/>
    <n v="90"/>
    <n v="0"/>
    <n v="0"/>
    <n v="0"/>
  </r>
  <r>
    <s v="IBAGUE"/>
    <x v="0"/>
    <s v="MERY IBARRA ORTIZ"/>
    <n v="50"/>
    <n v="60"/>
    <n v="0"/>
    <n v="0"/>
    <n v="0"/>
  </r>
  <r>
    <s v="SANTA MARTA"/>
    <x v="2"/>
    <s v="EILEN ACUÑA"/>
    <n v="50"/>
    <n v="60"/>
    <n v="0"/>
    <n v="0"/>
    <n v="0"/>
  </r>
  <r>
    <s v="SANTA MARTA"/>
    <x v="2"/>
    <s v="EILEN ACUÑA"/>
    <n v="50"/>
    <n v="60"/>
    <n v="0"/>
    <n v="0"/>
    <n v="0"/>
  </r>
  <r>
    <s v="HIPODROMO SOLEDAD"/>
    <x v="2"/>
    <s v="RUBY JULIO"/>
    <n v="50"/>
    <n v="60"/>
    <n v="0"/>
    <n v="0"/>
    <n v="0"/>
  </r>
  <r>
    <s v="TUNJA"/>
    <x v="0"/>
    <s v="CESAR CAMACHO"/>
    <n v="50"/>
    <n v="60"/>
    <n v="0"/>
    <n v="0"/>
    <n v="0"/>
  </r>
  <r>
    <s v="VALLEDUPAR"/>
    <x v="2"/>
    <s v="ANGELICA MARIA ARRIETA GRACIA"/>
    <n v="50"/>
    <n v="60"/>
    <n v="0"/>
    <n v="0"/>
    <n v="0"/>
  </r>
  <r>
    <s v="VILLAVICENCIO"/>
    <x v="1"/>
    <s v="ALVARO CORTES"/>
    <n v="50"/>
    <n v="60"/>
    <n v="0"/>
    <n v="0"/>
    <n v="0"/>
  </r>
  <r>
    <s v="PRINCIPAL"/>
    <x v="5"/>
    <s v="MIGUEL SILVA"/>
    <n v="50"/>
    <n v="90"/>
    <n v="0"/>
    <n v="0"/>
    <n v="0"/>
  </r>
  <r>
    <s v="SOACHA"/>
    <x v="5"/>
    <s v="LUZ MARINA CANTOR"/>
    <n v="50"/>
    <n v="50"/>
    <n v="0"/>
    <n v="0"/>
    <n v="0"/>
  </r>
  <r>
    <s v="UNISUR"/>
    <x v="5"/>
    <s v="LUZ MARINA CANTOR"/>
    <n v="50"/>
    <n v="50"/>
    <n v="0"/>
    <n v="0"/>
    <n v="0"/>
  </r>
  <r>
    <s v="TOBERIN"/>
    <x v="5"/>
    <s v="DOLLY ZULUAGA"/>
    <n v="0"/>
    <n v="0"/>
    <n v="9"/>
    <n v="0"/>
    <n v="0"/>
  </r>
  <r>
    <s v="TOBERIN"/>
    <x v="5"/>
    <s v="DIANA ANGULO"/>
    <n v="550"/>
    <n v="1100"/>
    <n v="0"/>
    <n v="0"/>
    <n v="0"/>
  </r>
  <r>
    <s v="SUBA ACUARELA"/>
    <x v="5"/>
    <s v="ANGELICA PATRICIA NIEVES REYES"/>
    <n v="150"/>
    <n v="150"/>
    <n v="0"/>
    <n v="0"/>
    <n v="0"/>
  </r>
  <r>
    <s v="TOBERIN"/>
    <x v="5"/>
    <s v="DIANA ANGULO"/>
    <n v="1850"/>
    <n v="0"/>
    <n v="2"/>
    <n v="0"/>
    <n v="0"/>
  </r>
  <r>
    <s v="ZIPAQUIRÁ"/>
    <x v="0"/>
    <s v="DIANA HERNANDEZ"/>
    <n v="240"/>
    <n v="240"/>
    <n v="0"/>
    <n v="0"/>
    <n v="0"/>
  </r>
  <r>
    <s v="CHÍA"/>
    <x v="0"/>
    <s v="PATRICIA NOVOA"/>
    <n v="120"/>
    <n v="120"/>
    <n v="0"/>
    <n v="0"/>
    <n v="0"/>
  </r>
  <r>
    <s v="UBATÉ"/>
    <x v="0"/>
    <s v="ADRIANA MARIA ESPINEL GAVILAN"/>
    <n v="60"/>
    <n v="60"/>
    <n v="0"/>
    <n v="0"/>
    <n v="0"/>
  </r>
  <r>
    <s v="PACHO"/>
    <x v="0"/>
    <s v="YEIMY PAOLA MUÑOZ GARCIA"/>
    <n v="60"/>
    <n v="60"/>
    <n v="0"/>
    <n v="0"/>
    <n v="0"/>
  </r>
  <r>
    <s v="FACATATIVÁ"/>
    <x v="0"/>
    <s v="LUZ STELLA TORRES ROMERO"/>
    <n v="180"/>
    <n v="180"/>
    <n v="0"/>
    <n v="0"/>
    <n v="0"/>
  </r>
  <r>
    <s v="MADRID"/>
    <x v="0"/>
    <s v="VIVIANA GOMEZ"/>
    <n v="120"/>
    <n v="120"/>
    <n v="0"/>
    <n v="0"/>
    <n v="0"/>
  </r>
  <r>
    <s v="PUERTO BOYACA"/>
    <x v="0"/>
    <s v="MAYLIN BENAVIDEZ"/>
    <n v="60"/>
    <n v="60"/>
    <n v="0"/>
    <n v="0"/>
    <n v="0"/>
  </r>
  <r>
    <s v="VILLETA"/>
    <x v="0"/>
    <s v="Mery Hueso"/>
    <n v="60"/>
    <n v="60"/>
    <n v="0"/>
    <n v="0"/>
    <n v="0"/>
  </r>
  <r>
    <s v="FUNZA"/>
    <x v="0"/>
    <s v="ANYI ESTIVALIZ GUERRERO"/>
    <n v="120"/>
    <n v="120"/>
    <n v="0"/>
    <n v="1"/>
    <n v="0"/>
  </r>
  <r>
    <s v="FUSAGASUGÁ"/>
    <x v="0"/>
    <s v="IZA ADRIANA GARCIA ORTEGON"/>
    <n v="180"/>
    <n v="180"/>
    <n v="0"/>
    <n v="1"/>
    <n v="0"/>
  </r>
  <r>
    <s v="LA MESA"/>
    <x v="0"/>
    <s v="EFIGENIA GOMEZ"/>
    <n v="120"/>
    <n v="120"/>
    <n v="0"/>
    <n v="1"/>
    <n v="0"/>
  </r>
  <r>
    <s v="LA DORADA"/>
    <x v="0"/>
    <s v="MARY CRUZ"/>
    <n v="60"/>
    <n v="60"/>
    <n v="0"/>
    <n v="1"/>
    <n v="0"/>
  </r>
  <r>
    <s v="CALI"/>
    <x v="4"/>
    <s v="Frank James Grijalba Hio "/>
    <n v="120"/>
    <n v="120"/>
    <n v="0"/>
    <n v="0"/>
    <n v="0"/>
  </r>
  <r>
    <s v="BARRANQUILLA ADM"/>
    <x v="2"/>
    <s v="VIVIANA LICERO"/>
    <n v="180"/>
    <n v="180"/>
    <n v="1"/>
    <n v="2"/>
    <n v="0"/>
  </r>
  <r>
    <s v="SANTA MARTA"/>
    <x v="2"/>
    <s v="EILEN ACUÑA"/>
    <n v="120"/>
    <n v="120"/>
    <n v="0"/>
    <n v="1"/>
    <n v="0"/>
  </r>
  <r>
    <s v="AUDITORIA"/>
    <x v="5"/>
    <s v="JORGE VERGARA"/>
    <n v="45"/>
    <n v="45"/>
    <n v="0"/>
    <n v="0"/>
    <n v="0"/>
  </r>
  <r>
    <s v="KENEDY"/>
    <x v="5"/>
    <s v="BETSY GONZALEZ"/>
    <n v="360"/>
    <n v="50"/>
    <n v="0"/>
    <n v="1"/>
    <n v="0"/>
  </r>
  <r>
    <s v="IBAGUE"/>
    <x v="0"/>
    <s v="MERY IBARRA ORTIZ"/>
    <n v="240"/>
    <n v="240"/>
    <n v="0"/>
    <n v="1"/>
    <n v="0"/>
  </r>
  <r>
    <s v="ESPINAL"/>
    <x v="0"/>
    <s v="LUZ ESMEIRA LEAL TORRIJOS"/>
    <n v="60"/>
    <n v="50"/>
    <n v="0"/>
    <n v="1"/>
    <n v="0"/>
  </r>
  <r>
    <s v="MELGAR"/>
    <x v="0"/>
    <s v="ALEJANDRA CHAPARRO"/>
    <n v="60"/>
    <n v="50"/>
    <n v="0"/>
    <n v="1"/>
    <n v="0"/>
  </r>
  <r>
    <s v="GIRARDOT"/>
    <x v="0"/>
    <s v="SARA CIFUENTES"/>
    <n v="180"/>
    <n v="50"/>
    <n v="0"/>
    <n v="2"/>
    <n v="0"/>
  </r>
  <r>
    <s v="SOACHA"/>
    <x v="5"/>
    <s v="LUZ MARINA CANTOR"/>
    <n v="180"/>
    <n v="100"/>
    <n v="0"/>
    <n v="2"/>
    <n v="0"/>
  </r>
  <r>
    <s v="UNISUR"/>
    <x v="5"/>
    <s v="LUZ MARINA CANTOR"/>
    <n v="180"/>
    <n v="100"/>
    <n v="0"/>
    <n v="2"/>
    <n v="0"/>
  </r>
  <r>
    <s v="CALLE 50 "/>
    <x v="5"/>
    <s v="MARTHA NURY VASQUEZ"/>
    <n v="500"/>
    <n v="100"/>
    <n v="0"/>
    <n v="2"/>
    <n v="0"/>
  </r>
  <r>
    <s v="SAN ANTONIO"/>
    <x v="5"/>
    <s v="NANCY LUIS MANJARRES"/>
    <n v="300"/>
    <n v="100"/>
    <n v="0"/>
    <n v="2"/>
    <n v="0"/>
  </r>
  <r>
    <s v="PRINCIPAL"/>
    <x v="5"/>
    <s v="PORTERIA"/>
    <n v="50"/>
    <n v="50"/>
    <n v="1"/>
    <n v="1"/>
    <n v="0"/>
  </r>
  <r>
    <s v="SUBA ACUARELA"/>
    <x v="5"/>
    <s v="ANGELICA PATRICIA NIEVES REYES"/>
    <n v="360"/>
    <n v="100"/>
    <n v="0"/>
    <n v="2"/>
    <n v="0"/>
  </r>
  <r>
    <s v="BARRANQUILLA ADM"/>
    <x v="2"/>
    <s v="VIVIANA LICERO"/>
    <n v="50"/>
    <n v="45"/>
    <n v="0"/>
    <n v="0"/>
    <n v="0"/>
  </r>
  <r>
    <s v="VALLEDUPAR"/>
    <x v="2"/>
    <s v="ANGELICA MARIA ARRIETA GRACIA"/>
    <n v="50"/>
    <n v="100"/>
    <n v="0"/>
    <n v="0"/>
    <n v="0"/>
  </r>
  <r>
    <s v="CHIQUINQUIRA"/>
    <x v="0"/>
    <s v="LUIS ORLANDO CASTRO BERNAL "/>
    <n v="60"/>
    <n v="60"/>
    <n v="0"/>
    <n v="1"/>
    <n v="0"/>
  </r>
  <r>
    <s v="DUITAMA"/>
    <x v="0"/>
    <s v="DAYANA XIMENA ORTIZ SEQUERA"/>
    <n v="60"/>
    <n v="60"/>
    <n v="0"/>
    <n v="1"/>
    <n v="0"/>
  </r>
  <r>
    <s v="PAIPA"/>
    <x v="0"/>
    <s v="MAGDA LORENA HERNANDEZ LEON"/>
    <n v="60"/>
    <n v="60"/>
    <n v="0"/>
    <n v="1"/>
    <n v="0"/>
  </r>
  <r>
    <s v="SOGAMOSO"/>
    <x v="0"/>
    <s v="ALBA NELLY PRIETO RIOS"/>
    <n v="60"/>
    <n v="60"/>
    <n v="0"/>
    <n v="1"/>
    <n v="0"/>
  </r>
  <r>
    <s v="TUNJA"/>
    <x v="0"/>
    <s v="CESAR CAMACHO"/>
    <n v="120"/>
    <n v="120"/>
    <n v="1"/>
    <n v="1"/>
    <n v="0"/>
  </r>
  <r>
    <s v="GARAGOA"/>
    <x v="0"/>
    <s v="GLADYS AMAPARO MORA MORENO"/>
    <n v="60"/>
    <n v="60"/>
    <n v="0"/>
    <n v="1"/>
    <n v="0"/>
  </r>
  <r>
    <s v="VILLAVICENCIO"/>
    <x v="1"/>
    <s v="ALVARO CORTES"/>
    <n v="200"/>
    <n v="120"/>
    <n v="0"/>
    <n v="2"/>
    <n v="0"/>
  </r>
  <r>
    <s v="HIPODROMO SOLEDAD"/>
    <x v="2"/>
    <s v="RUBY JULIO"/>
    <n v="120"/>
    <n v="120"/>
    <n v="0"/>
    <n v="1"/>
    <n v="0"/>
  </r>
  <r>
    <s v="SOLEDAD "/>
    <x v="2"/>
    <s v="KAREN CABARCAS"/>
    <n v="60"/>
    <n v="60"/>
    <n v="0"/>
    <n v="1"/>
    <n v="0"/>
  </r>
  <r>
    <s v="CARTAGENA 4 VIENTOS"/>
    <x v="2"/>
    <s v="KATIA MARIA HERRERA"/>
    <n v="60"/>
    <n v="60"/>
    <n v="0"/>
    <n v="1"/>
    <n v="0"/>
  </r>
  <r>
    <s v="CARTAGENA GETSEMANI"/>
    <x v="2"/>
    <s v="KATIA MARIA HERRERA"/>
    <n v="60"/>
    <n v="60"/>
    <n v="0"/>
    <n v="1"/>
    <n v="0"/>
  </r>
  <r>
    <s v="VALLEDUPAR"/>
    <x v="2"/>
    <s v="ANGELICA MARIA ARRIETA GRACIA"/>
    <n v="120"/>
    <n v="120"/>
    <n v="1"/>
    <n v="0"/>
    <n v="0"/>
  </r>
  <r>
    <s v="CODAZZI"/>
    <x v="2"/>
    <s v="DEIMER FERNANDEZ"/>
    <n v="60"/>
    <n v="60"/>
    <n v="0"/>
    <n v="1"/>
    <n v="0"/>
  </r>
  <r>
    <s v="BARRANCABERMEJA"/>
    <x v="3"/>
    <s v="MARIA DEL PILAR TRUJILLO"/>
    <n v="120"/>
    <n v="120"/>
    <n v="0"/>
    <n v="2"/>
    <n v="0"/>
  </r>
  <r>
    <s v="BMANGA CAÑAVERAL"/>
    <x v="3"/>
    <s v="SANDRA JIMENA PRAGA"/>
    <n v="60"/>
    <n v="60"/>
    <n v="0"/>
    <n v="1"/>
    <n v="0"/>
  </r>
  <r>
    <s v="BUCARAMANGA ADM"/>
    <x v="3"/>
    <s v="CLAUDIA MUÑOZ"/>
    <n v="180"/>
    <n v="180"/>
    <n v="1"/>
    <n v="0"/>
    <n v="0"/>
  </r>
  <r>
    <s v="FLORIDABLANCA"/>
    <x v="3"/>
    <s v="SANDRA JIMENA PRAGA"/>
    <n v="60"/>
    <n v="60"/>
    <n v="0"/>
    <n v="1"/>
    <n v="0"/>
  </r>
  <r>
    <s v="PASTO"/>
    <x v="4"/>
    <s v="JESSICA SALAS"/>
    <n v="60"/>
    <n v="60"/>
    <n v="0"/>
    <n v="1"/>
    <n v="0"/>
  </r>
  <r>
    <s v="ARMENIA"/>
    <x v="4"/>
    <s v="Johanna Marcela Avila "/>
    <n v="60"/>
    <n v="60"/>
    <n v="0"/>
    <n v="1"/>
    <n v="1"/>
  </r>
  <r>
    <s v="MANIZALES"/>
    <x v="4"/>
    <s v="LINA GARCIA"/>
    <n v="60"/>
    <n v="60"/>
    <n v="0"/>
    <n v="1"/>
    <n v="0"/>
  </r>
  <r>
    <s v="NEIVA"/>
    <x v="4"/>
    <s v="Carlos Manchola cortes "/>
    <n v="60"/>
    <n v="60"/>
    <n v="0"/>
    <n v="1"/>
    <n v="0"/>
  </r>
  <r>
    <s v="PRINCIPAL"/>
    <x v="5"/>
    <s v="WILSON SAAVEDRA"/>
    <n v="500"/>
    <n v="5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N75:S83" firstHeaderRow="1" firstDataRow="2" firstDataCol="1"/>
  <pivotFields count="8">
    <pivotField showAll="0"/>
    <pivotField axis="axisRow" showAll="0">
      <items count="7">
        <item x="5"/>
        <item x="2"/>
        <item x="0"/>
        <item x="3"/>
        <item x="4"/>
        <item x="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GUANTES" fld="3" baseField="0" baseItem="0"/>
    <dataField name="Suma de TAPABOCAS" fld="4" baseField="0" baseItem="0"/>
    <dataField name="Suma de GEL LITRO" fld="5" baseField="0" baseItem="0"/>
    <dataField name="Suma de GEL 500 ml" fld="6" baseField="0" baseItem="0"/>
    <dataField name="Suma de GEL 250 ml" fld="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Relationship Id="rId2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Relationship Id="rId4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0"/>
  <sheetViews>
    <sheetView workbookViewId="0">
      <pane ySplit="1" topLeftCell="A462" activePane="bottomLeft" state="frozen"/>
      <selection pane="bottomLeft" activeCell="H459" sqref="H459"/>
    </sheetView>
  </sheetViews>
  <sheetFormatPr baseColWidth="10" defaultColWidth="11.42578125" defaultRowHeight="13.5" customHeight="1" x14ac:dyDescent="0.25"/>
  <cols>
    <col min="1" max="1" width="4.42578125" customWidth="1"/>
    <col min="3" max="3" width="23" customWidth="1"/>
    <col min="4" max="4" width="16.5703125" customWidth="1"/>
    <col min="5" max="5" width="14.7109375" customWidth="1"/>
    <col min="6" max="6" width="18.140625" customWidth="1"/>
    <col min="7" max="7" width="12" customWidth="1"/>
    <col min="8" max="8" width="12.7109375" customWidth="1"/>
    <col min="9" max="9" width="13.85546875" customWidth="1"/>
    <col min="10" max="10" width="10.5703125" customWidth="1"/>
    <col min="11" max="11" width="15" customWidth="1"/>
    <col min="14" max="14" width="16" bestFit="1" customWidth="1"/>
    <col min="15" max="15" width="17.7109375" bestFit="1" customWidth="1"/>
    <col min="16" max="16" width="19.85546875" bestFit="1" customWidth="1"/>
    <col min="17" max="17" width="17.85546875" bestFit="1" customWidth="1"/>
    <col min="18" max="19" width="18.5703125" bestFit="1" customWidth="1"/>
  </cols>
  <sheetData>
    <row r="1" spans="2:13" ht="13.5" customHeight="1" x14ac:dyDescent="0.25">
      <c r="B1" s="31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29" t="s">
        <v>5</v>
      </c>
      <c r="H1" s="29" t="s">
        <v>6</v>
      </c>
      <c r="I1" s="30" t="s">
        <v>7</v>
      </c>
      <c r="J1" s="30" t="s">
        <v>8</v>
      </c>
      <c r="K1" s="57" t="s">
        <v>9</v>
      </c>
      <c r="L1" s="30" t="s">
        <v>10</v>
      </c>
      <c r="M1" s="60" t="s">
        <v>11</v>
      </c>
    </row>
    <row r="2" spans="2:13" ht="13.5" hidden="1" customHeight="1" x14ac:dyDescent="0.25">
      <c r="B2" s="252" t="s">
        <v>12</v>
      </c>
      <c r="C2" s="252"/>
      <c r="D2" s="252"/>
      <c r="E2" s="252"/>
      <c r="F2" s="252"/>
      <c r="G2" s="198"/>
      <c r="H2" s="198"/>
      <c r="I2" s="198"/>
      <c r="J2" s="198"/>
      <c r="K2" s="198"/>
      <c r="L2" s="198"/>
      <c r="M2" s="198"/>
    </row>
    <row r="3" spans="2:13" ht="13.5" hidden="1" customHeight="1" x14ac:dyDescent="0.25">
      <c r="B3" s="250" t="s">
        <v>13</v>
      </c>
      <c r="C3" s="250" t="s">
        <v>14</v>
      </c>
      <c r="D3" s="250" t="s">
        <v>15</v>
      </c>
      <c r="E3" s="250" t="s">
        <v>16</v>
      </c>
      <c r="F3" s="250" t="s">
        <v>17</v>
      </c>
      <c r="G3" s="250" t="s">
        <v>18</v>
      </c>
      <c r="H3" s="198"/>
      <c r="I3" s="198"/>
      <c r="J3" s="198"/>
      <c r="K3" s="198"/>
      <c r="L3" s="198"/>
      <c r="M3" s="198"/>
    </row>
    <row r="4" spans="2:13" ht="13.5" hidden="1" customHeight="1" x14ac:dyDescent="0.25">
      <c r="B4" s="1">
        <v>43914</v>
      </c>
      <c r="C4" s="198" t="s">
        <v>19</v>
      </c>
      <c r="D4" s="198" t="s">
        <v>20</v>
      </c>
      <c r="E4" s="198" t="s">
        <v>21</v>
      </c>
      <c r="F4" s="198"/>
      <c r="G4" s="198"/>
      <c r="H4" s="198"/>
      <c r="I4" s="198"/>
      <c r="J4" s="198"/>
      <c r="K4" s="198"/>
      <c r="L4" s="198"/>
      <c r="M4" s="198"/>
    </row>
    <row r="5" spans="2:13" ht="13.5" hidden="1" customHeight="1" x14ac:dyDescent="0.25">
      <c r="B5" s="1">
        <v>43914</v>
      </c>
      <c r="C5" s="198" t="s">
        <v>19</v>
      </c>
      <c r="D5" s="198" t="s">
        <v>22</v>
      </c>
      <c r="E5" s="198" t="s">
        <v>23</v>
      </c>
      <c r="F5" s="198"/>
      <c r="G5" s="198"/>
      <c r="H5" s="198"/>
      <c r="I5" s="198"/>
      <c r="J5" s="198"/>
      <c r="K5" s="198"/>
      <c r="L5" s="198"/>
      <c r="M5" s="198"/>
    </row>
    <row r="6" spans="2:13" ht="13.5" hidden="1" customHeight="1" x14ac:dyDescent="0.25">
      <c r="B6" s="1">
        <v>43914</v>
      </c>
      <c r="C6" s="198" t="s">
        <v>19</v>
      </c>
      <c r="D6" s="198" t="s">
        <v>24</v>
      </c>
      <c r="E6" s="198" t="s">
        <v>25</v>
      </c>
      <c r="F6" s="198"/>
      <c r="G6" s="198"/>
      <c r="H6" s="198"/>
      <c r="I6" s="198"/>
      <c r="J6" s="198"/>
      <c r="K6" s="198"/>
      <c r="L6" s="198"/>
      <c r="M6" s="198"/>
    </row>
    <row r="7" spans="2:13" ht="13.5" hidden="1" customHeight="1" x14ac:dyDescent="0.25">
      <c r="B7" s="1">
        <v>43914</v>
      </c>
      <c r="C7" s="198" t="s">
        <v>19</v>
      </c>
      <c r="D7" s="198" t="s">
        <v>24</v>
      </c>
      <c r="E7" s="198" t="s">
        <v>25</v>
      </c>
      <c r="F7" s="198"/>
      <c r="G7" s="198"/>
      <c r="H7" s="198"/>
      <c r="I7" s="198"/>
      <c r="J7" s="198"/>
      <c r="K7" s="198"/>
      <c r="L7" s="198"/>
      <c r="M7" s="198"/>
    </row>
    <row r="8" spans="2:13" ht="13.5" hidden="1" customHeight="1" x14ac:dyDescent="0.25">
      <c r="B8" s="1">
        <v>43914</v>
      </c>
      <c r="C8" s="198" t="s">
        <v>19</v>
      </c>
      <c r="D8" s="198" t="s">
        <v>26</v>
      </c>
      <c r="E8" s="198" t="s">
        <v>25</v>
      </c>
      <c r="F8" s="198"/>
      <c r="G8" s="198"/>
      <c r="H8" s="198"/>
      <c r="I8" s="198"/>
      <c r="J8" s="198"/>
      <c r="K8" s="198"/>
      <c r="L8" s="198"/>
      <c r="M8" s="198"/>
    </row>
    <row r="9" spans="2:13" ht="13.5" hidden="1" customHeight="1" x14ac:dyDescent="0.25"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2:13" ht="13.5" hidden="1" customHeight="1" x14ac:dyDescent="0.25">
      <c r="B10" s="1">
        <v>43914</v>
      </c>
      <c r="C10" s="198" t="s">
        <v>27</v>
      </c>
      <c r="D10" s="198" t="s">
        <v>28</v>
      </c>
      <c r="E10" s="198" t="s">
        <v>29</v>
      </c>
      <c r="F10" s="198"/>
      <c r="G10" s="198"/>
      <c r="H10" s="198"/>
      <c r="I10" s="198"/>
      <c r="J10" s="198"/>
      <c r="K10" s="198"/>
      <c r="L10" s="198"/>
      <c r="M10" s="198"/>
    </row>
    <row r="11" spans="2:13" ht="13.5" hidden="1" customHeight="1" x14ac:dyDescent="0.25">
      <c r="B11" s="1">
        <v>43914</v>
      </c>
      <c r="C11" s="198" t="s">
        <v>27</v>
      </c>
      <c r="D11" s="198" t="s">
        <v>30</v>
      </c>
      <c r="E11" s="198" t="s">
        <v>31</v>
      </c>
      <c r="F11" s="198"/>
      <c r="G11" s="198"/>
      <c r="H11" s="198"/>
      <c r="I11" s="198"/>
      <c r="J11" s="198"/>
      <c r="K11" s="198"/>
      <c r="L11" s="198"/>
      <c r="M11" s="198"/>
    </row>
    <row r="12" spans="2:13" ht="13.5" hidden="1" customHeight="1" x14ac:dyDescent="0.25">
      <c r="B12" s="1">
        <v>43914</v>
      </c>
      <c r="C12" s="198" t="s">
        <v>32</v>
      </c>
      <c r="D12" s="198" t="s">
        <v>33</v>
      </c>
      <c r="E12" s="198"/>
      <c r="F12" s="198"/>
      <c r="G12" s="198"/>
      <c r="H12" s="198"/>
      <c r="I12" s="198"/>
      <c r="J12" s="198"/>
      <c r="K12" s="198"/>
      <c r="L12" s="198"/>
      <c r="M12" s="198"/>
    </row>
    <row r="13" spans="2:13" ht="13.5" hidden="1" customHeight="1" x14ac:dyDescent="0.25"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  <row r="14" spans="2:13" ht="13.5" hidden="1" customHeight="1" x14ac:dyDescent="0.25">
      <c r="B14" s="1">
        <v>43914</v>
      </c>
      <c r="C14" s="198"/>
      <c r="D14" s="198" t="s">
        <v>34</v>
      </c>
      <c r="E14" s="198" t="s">
        <v>35</v>
      </c>
      <c r="F14" s="198" t="s">
        <v>36</v>
      </c>
      <c r="G14" s="198">
        <v>10</v>
      </c>
      <c r="H14" s="198" t="s">
        <v>37</v>
      </c>
      <c r="I14" s="198" t="s">
        <v>31</v>
      </c>
      <c r="J14" s="198"/>
      <c r="K14" s="198"/>
      <c r="L14" s="198"/>
      <c r="M14" s="198"/>
    </row>
    <row r="15" spans="2:13" ht="13.5" hidden="1" customHeight="1" x14ac:dyDescent="0.25">
      <c r="B15" s="1">
        <v>43914</v>
      </c>
      <c r="C15" s="198"/>
      <c r="D15" s="2"/>
      <c r="E15" s="198" t="s">
        <v>38</v>
      </c>
      <c r="F15" s="7" t="s">
        <v>39</v>
      </c>
      <c r="G15" s="198">
        <v>3</v>
      </c>
      <c r="H15" s="198">
        <v>50</v>
      </c>
      <c r="I15" s="198">
        <v>50</v>
      </c>
      <c r="J15" s="198"/>
      <c r="K15" s="198"/>
      <c r="L15" s="198"/>
      <c r="M15" s="198"/>
    </row>
    <row r="16" spans="2:13" ht="13.5" hidden="1" customHeight="1" x14ac:dyDescent="0.25">
      <c r="B16" s="1"/>
      <c r="C16" s="198"/>
      <c r="D16" s="2"/>
      <c r="E16" s="198"/>
      <c r="F16" s="198" t="s">
        <v>40</v>
      </c>
      <c r="G16" s="198">
        <v>3</v>
      </c>
      <c r="H16" s="198">
        <v>50</v>
      </c>
      <c r="I16" s="198">
        <v>50</v>
      </c>
      <c r="J16" s="198"/>
      <c r="K16" s="198"/>
      <c r="L16" s="198"/>
      <c r="M16" s="198"/>
    </row>
    <row r="17" spans="2:9" ht="13.5" hidden="1" customHeight="1" x14ac:dyDescent="0.25">
      <c r="B17" s="1"/>
      <c r="C17" s="198"/>
      <c r="D17" s="2"/>
      <c r="E17" s="198"/>
      <c r="F17" s="198" t="s">
        <v>41</v>
      </c>
      <c r="G17" s="198">
        <v>8</v>
      </c>
      <c r="H17" s="198"/>
      <c r="I17" s="198"/>
    </row>
    <row r="18" spans="2:9" ht="13.5" hidden="1" customHeight="1" x14ac:dyDescent="0.25">
      <c r="B18" s="198"/>
      <c r="C18" s="198"/>
      <c r="D18" s="198"/>
      <c r="E18" s="198"/>
      <c r="F18" s="198" t="s">
        <v>42</v>
      </c>
      <c r="G18" s="198">
        <v>5</v>
      </c>
      <c r="H18" s="198"/>
      <c r="I18" s="198"/>
    </row>
    <row r="19" spans="2:9" ht="13.5" hidden="1" customHeight="1" x14ac:dyDescent="0.25">
      <c r="B19" s="198"/>
      <c r="C19" s="198"/>
      <c r="D19" s="198"/>
      <c r="E19" s="198"/>
      <c r="F19" s="198" t="s">
        <v>43</v>
      </c>
      <c r="G19" s="198">
        <v>6</v>
      </c>
      <c r="H19" s="198"/>
      <c r="I19" s="198"/>
    </row>
    <row r="20" spans="2:9" ht="13.5" hidden="1" customHeight="1" x14ac:dyDescent="0.25">
      <c r="B20" s="198"/>
      <c r="C20" s="198"/>
      <c r="D20" s="198"/>
      <c r="E20" s="198" t="s">
        <v>44</v>
      </c>
      <c r="F20" s="7" t="s">
        <v>45</v>
      </c>
      <c r="G20" s="198">
        <v>6</v>
      </c>
      <c r="H20" s="198">
        <v>150</v>
      </c>
      <c r="I20" s="198">
        <v>150</v>
      </c>
    </row>
    <row r="21" spans="2:9" ht="13.5" hidden="1" customHeight="1" x14ac:dyDescent="0.25">
      <c r="B21" s="198"/>
      <c r="C21" s="198"/>
      <c r="D21" s="198"/>
      <c r="E21" s="198"/>
      <c r="F21" s="198" t="s">
        <v>46</v>
      </c>
      <c r="G21" s="198">
        <v>1</v>
      </c>
      <c r="H21" s="198"/>
      <c r="I21" s="198"/>
    </row>
    <row r="22" spans="2:9" ht="13.5" hidden="1" customHeight="1" x14ac:dyDescent="0.25">
      <c r="B22" s="198"/>
      <c r="C22" s="198"/>
      <c r="D22" s="198"/>
      <c r="E22" s="198"/>
      <c r="F22" s="198" t="s">
        <v>47</v>
      </c>
      <c r="G22" s="198">
        <v>1</v>
      </c>
      <c r="H22" s="198"/>
      <c r="I22" s="198"/>
    </row>
    <row r="23" spans="2:9" ht="13.5" hidden="1" customHeight="1" x14ac:dyDescent="0.25">
      <c r="B23" s="198"/>
      <c r="C23" s="198"/>
      <c r="D23" s="198"/>
      <c r="E23" s="198"/>
      <c r="F23" s="198" t="s">
        <v>48</v>
      </c>
      <c r="G23" s="198">
        <v>1</v>
      </c>
      <c r="H23" s="198"/>
      <c r="I23" s="198"/>
    </row>
    <row r="24" spans="2:9" ht="13.5" hidden="1" customHeight="1" x14ac:dyDescent="0.25">
      <c r="B24" s="198"/>
      <c r="C24" s="198"/>
      <c r="D24" s="198"/>
      <c r="E24" s="198"/>
      <c r="F24" s="198" t="s">
        <v>49</v>
      </c>
      <c r="G24" s="198">
        <v>1</v>
      </c>
      <c r="H24" s="198"/>
      <c r="I24" s="198"/>
    </row>
    <row r="25" spans="2:9" ht="13.5" hidden="1" customHeight="1" x14ac:dyDescent="0.25">
      <c r="B25" s="198"/>
      <c r="C25" s="198"/>
      <c r="D25" s="198"/>
      <c r="E25" s="198"/>
      <c r="F25" s="198" t="s">
        <v>50</v>
      </c>
      <c r="G25" s="198">
        <v>1</v>
      </c>
      <c r="H25" s="198"/>
      <c r="I25" s="198"/>
    </row>
    <row r="26" spans="2:9" ht="13.5" hidden="1" customHeight="1" x14ac:dyDescent="0.25">
      <c r="B26" s="198"/>
      <c r="C26" s="198"/>
      <c r="D26" s="198"/>
      <c r="E26" s="198"/>
      <c r="F26" s="198" t="s">
        <v>51</v>
      </c>
      <c r="G26" s="198">
        <v>1</v>
      </c>
      <c r="H26" s="198"/>
      <c r="I26" s="198"/>
    </row>
    <row r="27" spans="2:9" ht="13.5" hidden="1" customHeight="1" x14ac:dyDescent="0.25">
      <c r="B27" s="198"/>
      <c r="C27" s="198"/>
      <c r="D27" s="198"/>
      <c r="E27" s="198"/>
      <c r="F27" s="198" t="s">
        <v>52</v>
      </c>
      <c r="G27" s="198">
        <v>1</v>
      </c>
      <c r="H27" s="198"/>
      <c r="I27" s="198"/>
    </row>
    <row r="28" spans="2:9" ht="13.5" hidden="1" customHeight="1" x14ac:dyDescent="0.25">
      <c r="B28" s="198"/>
      <c r="C28" s="198"/>
      <c r="D28" s="198"/>
      <c r="E28" s="198"/>
      <c r="F28" s="2" t="s">
        <v>53</v>
      </c>
      <c r="G28" s="198">
        <v>1</v>
      </c>
      <c r="H28" s="198"/>
      <c r="I28" s="198"/>
    </row>
    <row r="29" spans="2:9" ht="13.5" hidden="1" customHeight="1" x14ac:dyDescent="0.25">
      <c r="B29" s="198"/>
      <c r="C29" s="198"/>
      <c r="D29" s="198"/>
      <c r="E29" s="198"/>
      <c r="F29" s="198" t="s">
        <v>54</v>
      </c>
      <c r="G29" s="198">
        <v>1</v>
      </c>
      <c r="H29" s="198"/>
      <c r="I29" s="198"/>
    </row>
    <row r="30" spans="2:9" ht="13.5" hidden="1" customHeight="1" x14ac:dyDescent="0.25">
      <c r="B30" s="198"/>
      <c r="C30" s="198"/>
      <c r="D30" s="198"/>
      <c r="E30" s="198"/>
      <c r="F30" s="198" t="s">
        <v>55</v>
      </c>
      <c r="G30" s="198">
        <v>1</v>
      </c>
      <c r="H30" s="198"/>
      <c r="I30" s="198"/>
    </row>
    <row r="31" spans="2:9" ht="13.5" hidden="1" customHeight="1" x14ac:dyDescent="0.25">
      <c r="B31" s="198"/>
      <c r="C31" s="198"/>
      <c r="D31" s="198"/>
      <c r="E31" s="198"/>
      <c r="F31" s="198" t="s">
        <v>56</v>
      </c>
      <c r="G31" s="198">
        <v>1</v>
      </c>
      <c r="H31" s="198"/>
      <c r="I31" s="198"/>
    </row>
    <row r="32" spans="2:9" ht="13.5" hidden="1" customHeight="1" x14ac:dyDescent="0.25">
      <c r="B32" s="198"/>
      <c r="C32" s="198"/>
      <c r="D32" s="198"/>
      <c r="E32" s="198"/>
      <c r="F32" s="198" t="s">
        <v>57</v>
      </c>
      <c r="G32" s="198">
        <v>1</v>
      </c>
      <c r="H32" s="198"/>
      <c r="I32" s="198"/>
    </row>
    <row r="33" spans="2:9" ht="13.5" hidden="1" customHeight="1" x14ac:dyDescent="0.25">
      <c r="B33" s="45">
        <v>43914</v>
      </c>
      <c r="C33" s="198"/>
      <c r="D33" s="198"/>
      <c r="E33" s="198" t="s">
        <v>58</v>
      </c>
      <c r="F33" s="5" t="s">
        <v>59</v>
      </c>
      <c r="G33" s="198">
        <v>1</v>
      </c>
      <c r="H33" s="198">
        <v>30</v>
      </c>
      <c r="I33" s="198">
        <v>30</v>
      </c>
    </row>
    <row r="34" spans="2:9" ht="13.5" hidden="1" customHeight="1" x14ac:dyDescent="0.25">
      <c r="B34" s="198"/>
      <c r="C34" s="198"/>
      <c r="D34" s="198"/>
      <c r="E34" s="198"/>
      <c r="F34" s="6" t="s">
        <v>60</v>
      </c>
      <c r="G34" s="198">
        <v>1</v>
      </c>
      <c r="H34" s="198"/>
      <c r="I34" s="198"/>
    </row>
    <row r="35" spans="2:9" ht="13.5" hidden="1" customHeight="1" x14ac:dyDescent="0.25">
      <c r="B35" s="198"/>
      <c r="C35" s="198"/>
      <c r="D35" s="198"/>
      <c r="E35" s="198"/>
      <c r="F35" s="6" t="s">
        <v>61</v>
      </c>
      <c r="G35" s="198">
        <v>1</v>
      </c>
      <c r="H35" s="198"/>
      <c r="I35" s="198"/>
    </row>
    <row r="36" spans="2:9" ht="13.5" hidden="1" customHeight="1" x14ac:dyDescent="0.25">
      <c r="B36" s="198"/>
      <c r="C36" s="198"/>
      <c r="D36" s="198"/>
      <c r="E36" s="198"/>
      <c r="F36" s="6" t="s">
        <v>62</v>
      </c>
      <c r="G36" s="198">
        <v>1</v>
      </c>
      <c r="H36" s="198"/>
      <c r="I36" s="198"/>
    </row>
    <row r="37" spans="2:9" ht="13.5" hidden="1" customHeight="1" x14ac:dyDescent="0.25">
      <c r="B37" s="198"/>
      <c r="C37" s="198"/>
      <c r="D37" s="198"/>
      <c r="E37" s="198"/>
      <c r="F37" s="6" t="s">
        <v>63</v>
      </c>
      <c r="G37" s="198">
        <v>1</v>
      </c>
      <c r="H37" s="198"/>
      <c r="I37" s="198"/>
    </row>
    <row r="38" spans="2:9" ht="13.5" hidden="1" customHeight="1" x14ac:dyDescent="0.25">
      <c r="B38" s="45">
        <v>43914</v>
      </c>
      <c r="C38" s="198"/>
      <c r="D38" s="198"/>
      <c r="E38" s="198" t="s">
        <v>58</v>
      </c>
      <c r="F38" s="5" t="s">
        <v>64</v>
      </c>
      <c r="G38" s="198">
        <v>1</v>
      </c>
      <c r="H38" s="198">
        <v>30</v>
      </c>
      <c r="I38" s="198">
        <v>30</v>
      </c>
    </row>
    <row r="39" spans="2:9" ht="13.5" hidden="1" customHeight="1" x14ac:dyDescent="0.25">
      <c r="B39" s="45">
        <v>43914</v>
      </c>
      <c r="C39" s="198"/>
      <c r="D39" s="198"/>
      <c r="E39" s="198" t="s">
        <v>58</v>
      </c>
      <c r="F39" s="5" t="s">
        <v>65</v>
      </c>
      <c r="G39" s="198">
        <v>1</v>
      </c>
      <c r="H39" s="198">
        <v>30</v>
      </c>
      <c r="I39" s="198">
        <v>30</v>
      </c>
    </row>
    <row r="40" spans="2:9" ht="13.5" hidden="1" customHeight="1" x14ac:dyDescent="0.25">
      <c r="B40" s="45">
        <v>43914</v>
      </c>
      <c r="C40" s="198"/>
      <c r="D40" s="198"/>
      <c r="E40" s="198" t="s">
        <v>66</v>
      </c>
      <c r="F40" s="4" t="s">
        <v>67</v>
      </c>
      <c r="G40" s="198">
        <v>2</v>
      </c>
      <c r="H40" s="198">
        <v>50</v>
      </c>
      <c r="I40" s="198">
        <v>60</v>
      </c>
    </row>
    <row r="41" spans="2:9" ht="13.5" hidden="1" customHeight="1" x14ac:dyDescent="0.25">
      <c r="B41" s="45">
        <v>43914</v>
      </c>
      <c r="C41" s="198"/>
      <c r="D41" s="198"/>
      <c r="E41" s="198" t="s">
        <v>68</v>
      </c>
      <c r="F41" s="4" t="s">
        <v>69</v>
      </c>
      <c r="G41" s="198">
        <v>3</v>
      </c>
      <c r="H41" s="198">
        <v>90</v>
      </c>
      <c r="I41" s="198">
        <v>90</v>
      </c>
    </row>
    <row r="42" spans="2:9" ht="13.5" hidden="1" customHeight="1" x14ac:dyDescent="0.25">
      <c r="B42" s="45">
        <v>43914</v>
      </c>
      <c r="C42" s="198"/>
      <c r="D42" s="198"/>
      <c r="E42" s="198" t="s">
        <v>66</v>
      </c>
      <c r="F42" s="4" t="s">
        <v>70</v>
      </c>
      <c r="G42" s="198">
        <v>2</v>
      </c>
      <c r="H42" s="198">
        <v>50</v>
      </c>
      <c r="I42" s="198">
        <v>60</v>
      </c>
    </row>
    <row r="43" spans="2:9" ht="13.5" hidden="1" customHeight="1" x14ac:dyDescent="0.25">
      <c r="B43" s="45">
        <v>43914</v>
      </c>
      <c r="C43" s="198"/>
      <c r="D43" s="198"/>
      <c r="E43" s="198" t="s">
        <v>66</v>
      </c>
      <c r="F43" s="4" t="s">
        <v>71</v>
      </c>
      <c r="G43" s="198">
        <v>2</v>
      </c>
      <c r="H43" s="198">
        <v>50</v>
      </c>
      <c r="I43" s="198">
        <v>60</v>
      </c>
    </row>
    <row r="44" spans="2:9" ht="13.5" hidden="1" customHeight="1" x14ac:dyDescent="0.25">
      <c r="B44" s="45">
        <v>43914</v>
      </c>
      <c r="C44" s="198"/>
      <c r="D44" s="198"/>
      <c r="E44" s="198" t="s">
        <v>68</v>
      </c>
      <c r="F44" s="4" t="s">
        <v>72</v>
      </c>
      <c r="G44" s="198">
        <v>3</v>
      </c>
      <c r="H44" s="198">
        <v>90</v>
      </c>
      <c r="I44" s="198">
        <v>90</v>
      </c>
    </row>
    <row r="45" spans="2:9" ht="13.5" hidden="1" customHeight="1" x14ac:dyDescent="0.25">
      <c r="B45" s="45">
        <v>43914</v>
      </c>
      <c r="C45" s="198"/>
      <c r="D45" s="198"/>
      <c r="E45" s="198" t="s">
        <v>66</v>
      </c>
      <c r="F45" s="4" t="s">
        <v>73</v>
      </c>
      <c r="G45" s="198">
        <v>2</v>
      </c>
      <c r="H45" s="198">
        <v>50</v>
      </c>
      <c r="I45" s="198">
        <v>60</v>
      </c>
    </row>
    <row r="46" spans="2:9" ht="13.5" hidden="1" customHeight="1" x14ac:dyDescent="0.25">
      <c r="B46" s="45">
        <v>43914</v>
      </c>
      <c r="C46" s="198"/>
      <c r="D46" s="198"/>
      <c r="E46" s="198" t="s">
        <v>74</v>
      </c>
      <c r="F46" s="4" t="s">
        <v>75</v>
      </c>
      <c r="G46" s="198">
        <v>2</v>
      </c>
      <c r="H46" s="198">
        <v>60</v>
      </c>
      <c r="I46" s="198">
        <v>60</v>
      </c>
    </row>
    <row r="47" spans="2:9" ht="13.5" hidden="1" customHeight="1" x14ac:dyDescent="0.25">
      <c r="B47" s="45">
        <v>43914</v>
      </c>
      <c r="C47" s="198"/>
      <c r="D47" s="198"/>
      <c r="E47" s="198" t="s">
        <v>76</v>
      </c>
      <c r="F47" s="4" t="s">
        <v>77</v>
      </c>
      <c r="G47" s="198">
        <v>3</v>
      </c>
      <c r="H47" s="198">
        <v>100</v>
      </c>
      <c r="I47" s="198">
        <v>90</v>
      </c>
    </row>
    <row r="48" spans="2:9" ht="13.5" hidden="1" customHeight="1" x14ac:dyDescent="0.25">
      <c r="B48" s="198"/>
      <c r="C48" s="198"/>
      <c r="D48" s="198"/>
      <c r="E48" s="198"/>
      <c r="F48" s="3" t="s">
        <v>78</v>
      </c>
      <c r="G48" s="198">
        <v>2</v>
      </c>
      <c r="H48" s="198"/>
      <c r="I48" s="198"/>
    </row>
    <row r="49" spans="2:9" ht="13.5" hidden="1" customHeight="1" x14ac:dyDescent="0.25">
      <c r="B49" s="45">
        <v>43914</v>
      </c>
      <c r="C49" s="198"/>
      <c r="D49" s="198"/>
      <c r="E49" s="198" t="s">
        <v>76</v>
      </c>
      <c r="F49" s="4" t="s">
        <v>79</v>
      </c>
      <c r="G49" s="198">
        <v>3</v>
      </c>
      <c r="H49" s="198">
        <v>100</v>
      </c>
      <c r="I49" s="198">
        <v>90</v>
      </c>
    </row>
    <row r="50" spans="2:9" ht="13.5" hidden="1" customHeight="1" x14ac:dyDescent="0.25">
      <c r="B50" s="45">
        <v>43914</v>
      </c>
      <c r="C50" s="198"/>
      <c r="D50" s="198"/>
      <c r="E50" s="198" t="s">
        <v>74</v>
      </c>
      <c r="F50" s="4" t="s">
        <v>80</v>
      </c>
      <c r="G50" s="198">
        <v>2</v>
      </c>
      <c r="H50" s="198">
        <v>60</v>
      </c>
      <c r="I50" s="198">
        <v>60</v>
      </c>
    </row>
    <row r="51" spans="2:9" ht="13.5" hidden="1" customHeight="1" x14ac:dyDescent="0.25">
      <c r="B51" s="45">
        <v>43914</v>
      </c>
      <c r="C51" s="198"/>
      <c r="D51" s="198"/>
      <c r="E51" s="198" t="s">
        <v>66</v>
      </c>
      <c r="F51" s="4" t="s">
        <v>81</v>
      </c>
      <c r="G51" s="198">
        <v>2</v>
      </c>
      <c r="H51" s="198">
        <v>50</v>
      </c>
      <c r="I51" s="198">
        <v>60</v>
      </c>
    </row>
    <row r="52" spans="2:9" ht="13.5" hidden="1" customHeight="1" x14ac:dyDescent="0.25">
      <c r="B52" s="198"/>
      <c r="C52" s="198"/>
      <c r="D52" s="198"/>
      <c r="E52" s="198"/>
      <c r="F52" s="3" t="s">
        <v>82</v>
      </c>
      <c r="G52" s="198">
        <v>4</v>
      </c>
      <c r="H52" s="198"/>
      <c r="I52" s="198"/>
    </row>
    <row r="53" spans="2:9" ht="13.5" hidden="1" customHeight="1" x14ac:dyDescent="0.25">
      <c r="B53" s="198"/>
      <c r="C53" s="198"/>
      <c r="D53" s="198"/>
      <c r="E53" s="198"/>
      <c r="F53" s="3" t="s">
        <v>83</v>
      </c>
      <c r="G53" s="198">
        <v>2</v>
      </c>
      <c r="H53" s="198"/>
      <c r="I53" s="198"/>
    </row>
    <row r="54" spans="2:9" ht="13.5" hidden="1" customHeight="1" x14ac:dyDescent="0.25">
      <c r="B54" s="198"/>
      <c r="C54" s="198"/>
      <c r="D54" s="198"/>
      <c r="E54" s="198"/>
      <c r="F54" s="3" t="s">
        <v>84</v>
      </c>
      <c r="G54" s="198">
        <v>3</v>
      </c>
      <c r="H54" s="198"/>
      <c r="I54" s="198"/>
    </row>
    <row r="55" spans="2:9" ht="13.5" hidden="1" customHeight="1" x14ac:dyDescent="0.25">
      <c r="B55" s="198"/>
      <c r="C55" s="198"/>
      <c r="D55" s="198"/>
      <c r="E55" s="198"/>
      <c r="F55" s="3" t="s">
        <v>85</v>
      </c>
      <c r="G55" s="198">
        <v>2</v>
      </c>
      <c r="H55" s="198"/>
      <c r="I55" s="198"/>
    </row>
    <row r="56" spans="2:9" ht="13.5" hidden="1" customHeight="1" x14ac:dyDescent="0.25">
      <c r="B56" s="198"/>
      <c r="C56" s="198"/>
      <c r="D56" s="198"/>
      <c r="E56" s="198"/>
      <c r="F56" s="3" t="s">
        <v>86</v>
      </c>
      <c r="G56" s="198">
        <v>2</v>
      </c>
      <c r="H56" s="198"/>
      <c r="I56" s="198"/>
    </row>
    <row r="57" spans="2:9" ht="13.5" hidden="1" customHeight="1" x14ac:dyDescent="0.25">
      <c r="B57" s="198"/>
      <c r="C57" s="198"/>
      <c r="D57" s="198"/>
      <c r="E57" s="198"/>
      <c r="F57" s="3" t="s">
        <v>87</v>
      </c>
      <c r="G57" s="198">
        <v>2</v>
      </c>
      <c r="H57" s="198"/>
      <c r="I57" s="198"/>
    </row>
    <row r="58" spans="2:9" ht="13.5" hidden="1" customHeight="1" x14ac:dyDescent="0.25">
      <c r="B58" s="198"/>
      <c r="C58" s="198"/>
      <c r="D58" s="198"/>
      <c r="E58" s="198"/>
      <c r="F58" s="198"/>
      <c r="G58" s="198"/>
      <c r="H58" s="198"/>
      <c r="I58" s="198"/>
    </row>
    <row r="59" spans="2:9" ht="13.5" hidden="1" customHeight="1" x14ac:dyDescent="0.25">
      <c r="B59" s="1">
        <v>43914</v>
      </c>
      <c r="C59" s="253" t="s">
        <v>88</v>
      </c>
      <c r="D59" s="198">
        <v>15</v>
      </c>
      <c r="E59" s="198" t="s">
        <v>89</v>
      </c>
      <c r="F59" s="3" t="s">
        <v>90</v>
      </c>
      <c r="G59" s="198">
        <v>1</v>
      </c>
      <c r="H59" s="198">
        <v>15</v>
      </c>
      <c r="I59" s="198">
        <v>15</v>
      </c>
    </row>
    <row r="60" spans="2:9" ht="13.5" hidden="1" customHeight="1" x14ac:dyDescent="0.25">
      <c r="B60" s="1">
        <v>43914</v>
      </c>
      <c r="C60" s="253"/>
      <c r="D60" s="198">
        <v>15</v>
      </c>
      <c r="E60" s="198" t="s">
        <v>89</v>
      </c>
      <c r="F60" s="3" t="s">
        <v>91</v>
      </c>
      <c r="G60" s="198">
        <v>2</v>
      </c>
      <c r="H60" s="198">
        <v>15</v>
      </c>
      <c r="I60" s="198">
        <v>15</v>
      </c>
    </row>
    <row r="61" spans="2:9" ht="13.5" hidden="1" customHeight="1" x14ac:dyDescent="0.25">
      <c r="B61" s="1">
        <v>43914</v>
      </c>
      <c r="C61" s="253"/>
      <c r="D61" s="198">
        <v>15</v>
      </c>
      <c r="E61" s="198" t="s">
        <v>89</v>
      </c>
      <c r="F61" s="3" t="s">
        <v>92</v>
      </c>
      <c r="G61" s="198">
        <v>5</v>
      </c>
      <c r="H61" s="198">
        <v>15</v>
      </c>
      <c r="I61" s="198">
        <v>15</v>
      </c>
    </row>
    <row r="62" spans="2:9" ht="13.5" hidden="1" customHeight="1" x14ac:dyDescent="0.25">
      <c r="B62" s="1">
        <v>43914</v>
      </c>
      <c r="C62" s="253"/>
      <c r="D62" s="198">
        <v>15</v>
      </c>
      <c r="E62" s="198" t="s">
        <v>89</v>
      </c>
      <c r="F62" s="3" t="s">
        <v>93</v>
      </c>
      <c r="G62" s="198">
        <v>4</v>
      </c>
      <c r="H62" s="198">
        <v>15</v>
      </c>
      <c r="I62" s="198">
        <v>15</v>
      </c>
    </row>
    <row r="63" spans="2:9" ht="13.5" hidden="1" customHeight="1" x14ac:dyDescent="0.25">
      <c r="B63" s="1">
        <v>43914</v>
      </c>
      <c r="C63" s="253"/>
      <c r="D63" s="198">
        <v>12</v>
      </c>
      <c r="E63" s="198" t="s">
        <v>94</v>
      </c>
      <c r="F63" s="3" t="s">
        <v>93</v>
      </c>
      <c r="G63" s="198">
        <v>1</v>
      </c>
      <c r="H63" s="198">
        <v>12</v>
      </c>
      <c r="I63" s="198"/>
    </row>
    <row r="64" spans="2:9" ht="13.5" hidden="1" customHeight="1" x14ac:dyDescent="0.25">
      <c r="B64" s="1">
        <v>43914</v>
      </c>
      <c r="C64" s="253"/>
      <c r="D64" s="198">
        <v>15</v>
      </c>
      <c r="E64" s="198" t="s">
        <v>89</v>
      </c>
      <c r="F64" s="3" t="s">
        <v>95</v>
      </c>
      <c r="G64" s="198">
        <v>2</v>
      </c>
      <c r="H64" s="198">
        <v>15</v>
      </c>
      <c r="I64" s="198">
        <v>15</v>
      </c>
    </row>
    <row r="65" spans="1:19" ht="13.5" hidden="1" customHeight="1" x14ac:dyDescent="0.25">
      <c r="A65" s="198"/>
      <c r="B65" s="1">
        <v>43914</v>
      </c>
      <c r="C65" s="253"/>
      <c r="D65" s="198">
        <v>12</v>
      </c>
      <c r="E65" s="198" t="s">
        <v>94</v>
      </c>
      <c r="F65" s="3" t="s">
        <v>96</v>
      </c>
      <c r="G65" s="198">
        <v>2</v>
      </c>
      <c r="H65" s="198">
        <v>12</v>
      </c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</row>
    <row r="66" spans="1:19" ht="13.5" hidden="1" customHeight="1" x14ac:dyDescent="0.25">
      <c r="A66" s="198"/>
      <c r="B66" s="1">
        <v>43914</v>
      </c>
      <c r="C66" s="253"/>
      <c r="D66" s="198">
        <v>15</v>
      </c>
      <c r="E66" s="198" t="s">
        <v>89</v>
      </c>
      <c r="F66" s="3" t="s">
        <v>97</v>
      </c>
      <c r="G66" s="198">
        <v>1</v>
      </c>
      <c r="H66" s="198">
        <v>15</v>
      </c>
      <c r="I66" s="198">
        <v>15</v>
      </c>
      <c r="J66" s="198"/>
      <c r="K66" s="198"/>
      <c r="L66" s="198"/>
      <c r="M66" s="198"/>
      <c r="N66" s="198"/>
      <c r="O66" s="198"/>
      <c r="P66" s="198"/>
      <c r="Q66" s="198"/>
      <c r="R66" s="198"/>
      <c r="S66" s="198"/>
    </row>
    <row r="67" spans="1:19" ht="13.5" hidden="1" customHeight="1" x14ac:dyDescent="0.25">
      <c r="A67" s="198"/>
      <c r="B67" s="1">
        <v>43914</v>
      </c>
      <c r="C67" s="253"/>
      <c r="D67" s="198">
        <v>15</v>
      </c>
      <c r="E67" s="198" t="s">
        <v>89</v>
      </c>
      <c r="F67" s="3" t="s">
        <v>98</v>
      </c>
      <c r="G67" s="198">
        <v>1</v>
      </c>
      <c r="H67" s="198">
        <v>15</v>
      </c>
      <c r="I67" s="198">
        <v>15</v>
      </c>
      <c r="J67" s="198"/>
      <c r="K67" s="198"/>
      <c r="L67" s="198"/>
      <c r="M67" s="198"/>
      <c r="N67" s="198"/>
      <c r="O67" s="198"/>
      <c r="P67" s="198"/>
      <c r="Q67" s="198"/>
      <c r="R67" s="198"/>
      <c r="S67" s="198"/>
    </row>
    <row r="68" spans="1:19" ht="13.5" hidden="1" customHeight="1" x14ac:dyDescent="0.25">
      <c r="A68" s="198"/>
      <c r="B68" s="1">
        <v>43914</v>
      </c>
      <c r="C68" s="253"/>
      <c r="D68" s="198">
        <v>15</v>
      </c>
      <c r="E68" s="198" t="s">
        <v>89</v>
      </c>
      <c r="F68" s="3" t="s">
        <v>99</v>
      </c>
      <c r="G68" s="198">
        <v>3</v>
      </c>
      <c r="H68" s="198">
        <v>15</v>
      </c>
      <c r="I68" s="198">
        <v>15</v>
      </c>
      <c r="J68" s="198"/>
      <c r="K68" s="198"/>
      <c r="L68" s="198"/>
      <c r="M68" s="198"/>
      <c r="N68" s="198"/>
      <c r="O68" s="198"/>
      <c r="P68" s="198"/>
      <c r="Q68" s="198"/>
      <c r="R68" s="198"/>
      <c r="S68" s="198"/>
    </row>
    <row r="69" spans="1:19" ht="13.5" hidden="1" customHeight="1" x14ac:dyDescent="0.25">
      <c r="A69" s="198"/>
      <c r="B69" s="1">
        <v>43914</v>
      </c>
      <c r="C69" s="253"/>
      <c r="D69" s="198" t="s">
        <v>100</v>
      </c>
      <c r="E69" s="198" t="s">
        <v>101</v>
      </c>
      <c r="F69" s="3" t="s">
        <v>99</v>
      </c>
      <c r="G69" s="198">
        <v>8</v>
      </c>
      <c r="H69" s="198" t="s">
        <v>102</v>
      </c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</row>
    <row r="70" spans="1:19" ht="13.5" hidden="1" customHeight="1" x14ac:dyDescent="0.25">
      <c r="A70" s="198"/>
      <c r="B70" s="1">
        <v>43914</v>
      </c>
      <c r="C70" s="198"/>
      <c r="D70" s="198">
        <v>11</v>
      </c>
      <c r="E70" s="198" t="s">
        <v>103</v>
      </c>
      <c r="F70" s="3" t="s">
        <v>104</v>
      </c>
      <c r="G70" s="198">
        <v>40</v>
      </c>
      <c r="H70" s="198">
        <v>550</v>
      </c>
      <c r="I70" s="198"/>
      <c r="J70" s="198"/>
      <c r="K70" s="198"/>
      <c r="L70" s="198"/>
      <c r="M70" s="198">
        <f>22*50</f>
        <v>1100</v>
      </c>
      <c r="N70" s="198"/>
      <c r="O70" s="198"/>
      <c r="P70" s="198"/>
      <c r="Q70" s="198"/>
      <c r="R70" s="198"/>
      <c r="S70" s="198"/>
    </row>
    <row r="71" spans="1:19" ht="13.5" hidden="1" customHeight="1" x14ac:dyDescent="0.25">
      <c r="A71" s="198"/>
      <c r="B71" s="1">
        <v>43914</v>
      </c>
      <c r="C71" s="198"/>
      <c r="D71" s="198">
        <v>22</v>
      </c>
      <c r="E71" s="198" t="s">
        <v>105</v>
      </c>
      <c r="F71" s="3" t="s">
        <v>104</v>
      </c>
      <c r="G71" s="198">
        <v>40</v>
      </c>
      <c r="H71" s="198"/>
      <c r="I71" s="198">
        <v>110</v>
      </c>
      <c r="J71" s="198"/>
      <c r="K71" s="198"/>
      <c r="L71" s="198"/>
      <c r="M71" s="198"/>
      <c r="N71" s="198"/>
      <c r="O71" s="198"/>
      <c r="P71" s="198"/>
      <c r="Q71" s="198"/>
      <c r="R71" s="198"/>
      <c r="S71" s="198"/>
    </row>
    <row r="72" spans="1:19" ht="13.5" customHeight="1" x14ac:dyDescent="0.25">
      <c r="A72" s="198"/>
      <c r="B72" s="1"/>
      <c r="C72" s="198"/>
      <c r="D72" s="198"/>
      <c r="E72" s="198"/>
      <c r="F72" s="3"/>
      <c r="G72" s="198"/>
      <c r="H72" s="198">
        <f>SUM(H2:H70)</f>
        <v>1784</v>
      </c>
      <c r="I72" s="198">
        <f>SUM(I2:I70)</f>
        <v>1240</v>
      </c>
      <c r="J72" s="198"/>
      <c r="K72" s="198"/>
      <c r="L72" s="198"/>
      <c r="M72" s="198"/>
      <c r="N72" s="198"/>
      <c r="O72" s="198"/>
      <c r="P72" s="198"/>
      <c r="Q72" s="198"/>
      <c r="R72" s="198"/>
      <c r="S72" s="198"/>
    </row>
    <row r="73" spans="1:19" ht="13.5" customHeight="1" x14ac:dyDescent="0.25">
      <c r="A73" s="198" t="s">
        <v>106</v>
      </c>
      <c r="B73" s="31" t="s">
        <v>0</v>
      </c>
      <c r="C73" s="30" t="s">
        <v>1</v>
      </c>
      <c r="D73" s="30" t="s">
        <v>2</v>
      </c>
      <c r="E73" s="30" t="s">
        <v>3</v>
      </c>
      <c r="F73" s="30" t="s">
        <v>4</v>
      </c>
      <c r="G73" s="29" t="s">
        <v>5</v>
      </c>
      <c r="H73" s="29" t="s">
        <v>6</v>
      </c>
      <c r="I73" s="30" t="s">
        <v>7</v>
      </c>
      <c r="J73" s="57" t="s">
        <v>8</v>
      </c>
      <c r="K73" s="57" t="s">
        <v>9</v>
      </c>
      <c r="L73" s="30" t="s">
        <v>10</v>
      </c>
      <c r="M73" s="60" t="s">
        <v>11</v>
      </c>
      <c r="N73" s="198"/>
      <c r="O73" s="198"/>
      <c r="P73" s="198"/>
      <c r="Q73" s="198"/>
      <c r="R73" s="198"/>
      <c r="S73" s="198"/>
    </row>
    <row r="74" spans="1:19" ht="13.5" customHeight="1" x14ac:dyDescent="0.25">
      <c r="A74" s="198">
        <v>1</v>
      </c>
      <c r="B74" s="12">
        <v>43901</v>
      </c>
      <c r="C74" s="22" t="s">
        <v>107</v>
      </c>
      <c r="D74" s="22" t="s">
        <v>108</v>
      </c>
      <c r="E74" s="22" t="s">
        <v>109</v>
      </c>
      <c r="F74" s="35">
        <v>0</v>
      </c>
      <c r="G74" s="36">
        <v>50</v>
      </c>
      <c r="H74" s="33">
        <v>0</v>
      </c>
      <c r="I74" s="24">
        <v>0</v>
      </c>
      <c r="J74" s="24">
        <v>0</v>
      </c>
      <c r="K74" s="24"/>
      <c r="L74" s="58">
        <v>128344848</v>
      </c>
      <c r="M74" s="65">
        <v>43904</v>
      </c>
      <c r="N74" s="198"/>
      <c r="O74" s="198"/>
      <c r="P74" s="198"/>
      <c r="Q74" s="198"/>
      <c r="R74" s="198"/>
      <c r="S74" s="198"/>
    </row>
    <row r="75" spans="1:19" ht="13.5" customHeight="1" x14ac:dyDescent="0.25">
      <c r="A75" s="198">
        <v>2</v>
      </c>
      <c r="B75" s="12">
        <v>43903</v>
      </c>
      <c r="C75" s="13" t="s">
        <v>110</v>
      </c>
      <c r="D75" s="13" t="s">
        <v>108</v>
      </c>
      <c r="E75" s="9" t="s">
        <v>111</v>
      </c>
      <c r="F75" s="35">
        <v>0</v>
      </c>
      <c r="G75" s="36">
        <v>0</v>
      </c>
      <c r="H75" s="33">
        <v>2</v>
      </c>
      <c r="I75" s="24">
        <v>0</v>
      </c>
      <c r="J75" s="24">
        <v>0</v>
      </c>
      <c r="K75" s="24"/>
      <c r="L75" s="58" t="s">
        <v>112</v>
      </c>
      <c r="M75" s="12">
        <v>43906</v>
      </c>
      <c r="N75" s="198"/>
      <c r="O75" s="55" t="s">
        <v>113</v>
      </c>
      <c r="P75" s="198"/>
      <c r="Q75" s="198"/>
      <c r="R75" s="198"/>
      <c r="S75" s="198"/>
    </row>
    <row r="76" spans="1:19" ht="13.5" customHeight="1" x14ac:dyDescent="0.25">
      <c r="A76" s="198">
        <v>3</v>
      </c>
      <c r="B76" s="12">
        <v>43903</v>
      </c>
      <c r="C76" s="13" t="s">
        <v>114</v>
      </c>
      <c r="D76" s="13" t="s">
        <v>108</v>
      </c>
      <c r="E76" s="9" t="s">
        <v>115</v>
      </c>
      <c r="F76" s="35">
        <v>0</v>
      </c>
      <c r="G76" s="36">
        <v>0</v>
      </c>
      <c r="H76" s="34">
        <v>1</v>
      </c>
      <c r="I76" s="24">
        <v>0</v>
      </c>
      <c r="J76" s="24">
        <v>0</v>
      </c>
      <c r="K76" s="24"/>
      <c r="L76" s="58" t="s">
        <v>112</v>
      </c>
      <c r="M76" s="12">
        <v>43906</v>
      </c>
      <c r="N76" s="55" t="s">
        <v>116</v>
      </c>
      <c r="O76" s="198" t="s">
        <v>117</v>
      </c>
      <c r="P76" s="198" t="s">
        <v>118</v>
      </c>
      <c r="Q76" s="198" t="s">
        <v>119</v>
      </c>
      <c r="R76" s="198" t="s">
        <v>120</v>
      </c>
      <c r="S76" s="198" t="s">
        <v>121</v>
      </c>
    </row>
    <row r="77" spans="1:19" ht="13.5" customHeight="1" x14ac:dyDescent="0.25">
      <c r="A77" s="198">
        <v>4</v>
      </c>
      <c r="B77" s="12">
        <v>43903</v>
      </c>
      <c r="C77" s="22" t="s">
        <v>122</v>
      </c>
      <c r="D77" s="22" t="s">
        <v>108</v>
      </c>
      <c r="E77" s="22" t="s">
        <v>123</v>
      </c>
      <c r="F77" s="35">
        <v>0</v>
      </c>
      <c r="G77" s="36">
        <v>0</v>
      </c>
      <c r="H77" s="34">
        <v>1</v>
      </c>
      <c r="I77" s="24">
        <v>0</v>
      </c>
      <c r="J77" s="24">
        <v>0</v>
      </c>
      <c r="K77" s="24"/>
      <c r="L77" s="58">
        <v>9112910563</v>
      </c>
      <c r="M77" s="12">
        <v>43906</v>
      </c>
      <c r="N77" s="2" t="s">
        <v>124</v>
      </c>
      <c r="O77" s="56">
        <v>5225</v>
      </c>
      <c r="P77" s="56">
        <v>2635</v>
      </c>
      <c r="Q77" s="56">
        <v>13</v>
      </c>
      <c r="R77" s="56">
        <v>12</v>
      </c>
      <c r="S77" s="56">
        <v>57</v>
      </c>
    </row>
    <row r="78" spans="1:19" ht="13.5" customHeight="1" x14ac:dyDescent="0.25">
      <c r="A78" s="198">
        <v>5</v>
      </c>
      <c r="B78" s="12">
        <v>43903</v>
      </c>
      <c r="C78" s="22" t="s">
        <v>125</v>
      </c>
      <c r="D78" s="22" t="s">
        <v>108</v>
      </c>
      <c r="E78" s="22" t="s">
        <v>126</v>
      </c>
      <c r="F78" s="35">
        <v>0</v>
      </c>
      <c r="G78" s="36">
        <v>0</v>
      </c>
      <c r="H78" s="34">
        <v>1</v>
      </c>
      <c r="I78" s="24">
        <v>0</v>
      </c>
      <c r="J78" s="24">
        <v>0</v>
      </c>
      <c r="K78" s="24"/>
      <c r="L78" s="58">
        <v>9112910565</v>
      </c>
      <c r="M78" s="12">
        <v>43904</v>
      </c>
      <c r="N78" s="2" t="s">
        <v>127</v>
      </c>
      <c r="O78" s="56">
        <v>1440</v>
      </c>
      <c r="P78" s="56">
        <v>1685</v>
      </c>
      <c r="Q78" s="56">
        <v>14</v>
      </c>
      <c r="R78" s="56">
        <v>8</v>
      </c>
      <c r="S78" s="56">
        <v>8</v>
      </c>
    </row>
    <row r="79" spans="1:19" ht="13.5" customHeight="1" x14ac:dyDescent="0.25">
      <c r="A79" s="198">
        <v>6</v>
      </c>
      <c r="B79" s="12">
        <v>43903</v>
      </c>
      <c r="C79" s="22" t="s">
        <v>128</v>
      </c>
      <c r="D79" s="22" t="s">
        <v>108</v>
      </c>
      <c r="E79" s="22" t="s">
        <v>129</v>
      </c>
      <c r="F79" s="35">
        <v>0</v>
      </c>
      <c r="G79" s="36">
        <v>0</v>
      </c>
      <c r="H79" s="34">
        <v>2</v>
      </c>
      <c r="I79" s="24">
        <v>0</v>
      </c>
      <c r="J79" s="24">
        <v>0</v>
      </c>
      <c r="K79" s="24"/>
      <c r="L79" s="58">
        <v>9112910566</v>
      </c>
      <c r="M79" s="12">
        <v>43907</v>
      </c>
      <c r="N79" s="2" t="s">
        <v>108</v>
      </c>
      <c r="O79" s="56">
        <v>3140</v>
      </c>
      <c r="P79" s="56">
        <v>3490</v>
      </c>
      <c r="Q79" s="56">
        <v>28</v>
      </c>
      <c r="R79" s="56">
        <v>15</v>
      </c>
      <c r="S79" s="56">
        <v>18</v>
      </c>
    </row>
    <row r="80" spans="1:19" ht="13.5" customHeight="1" x14ac:dyDescent="0.25">
      <c r="A80" s="198">
        <v>7</v>
      </c>
      <c r="B80" s="12">
        <v>43903</v>
      </c>
      <c r="C80" s="22" t="s">
        <v>107</v>
      </c>
      <c r="D80" s="22" t="s">
        <v>108</v>
      </c>
      <c r="E80" s="22" t="s">
        <v>109</v>
      </c>
      <c r="F80" s="35">
        <v>0</v>
      </c>
      <c r="G80" s="36">
        <v>0</v>
      </c>
      <c r="H80" s="34">
        <v>1</v>
      </c>
      <c r="I80" s="24">
        <v>0</v>
      </c>
      <c r="J80" s="24">
        <v>0</v>
      </c>
      <c r="K80" s="24"/>
      <c r="L80" s="58">
        <v>9112910567</v>
      </c>
      <c r="M80" s="12">
        <v>43906</v>
      </c>
      <c r="N80" s="2" t="s">
        <v>130</v>
      </c>
      <c r="O80" s="56">
        <v>800</v>
      </c>
      <c r="P80" s="56">
        <v>920</v>
      </c>
      <c r="Q80" s="56">
        <v>6</v>
      </c>
      <c r="R80" s="56">
        <v>4</v>
      </c>
      <c r="S80" s="56">
        <v>4</v>
      </c>
    </row>
    <row r="81" spans="1:19" ht="13.5" customHeight="1" x14ac:dyDescent="0.25">
      <c r="A81" s="198">
        <v>8</v>
      </c>
      <c r="B81" s="12">
        <v>43903</v>
      </c>
      <c r="C81" s="22" t="s">
        <v>131</v>
      </c>
      <c r="D81" s="22" t="s">
        <v>108</v>
      </c>
      <c r="E81" s="22" t="s">
        <v>132</v>
      </c>
      <c r="F81" s="35">
        <v>0</v>
      </c>
      <c r="G81" s="36">
        <v>0</v>
      </c>
      <c r="H81" s="34">
        <v>1</v>
      </c>
      <c r="I81" s="24">
        <v>0</v>
      </c>
      <c r="J81" s="24">
        <v>0</v>
      </c>
      <c r="K81" s="24"/>
      <c r="L81" s="58">
        <v>9112910593</v>
      </c>
      <c r="M81" s="12">
        <v>43904</v>
      </c>
      <c r="N81" s="2" t="s">
        <v>133</v>
      </c>
      <c r="O81" s="56">
        <v>360</v>
      </c>
      <c r="P81" s="56">
        <v>360</v>
      </c>
      <c r="Q81" s="56">
        <v>6</v>
      </c>
      <c r="R81" s="56">
        <v>4</v>
      </c>
      <c r="S81" s="56">
        <v>1</v>
      </c>
    </row>
    <row r="82" spans="1:19" ht="13.5" customHeight="1" x14ac:dyDescent="0.25">
      <c r="A82" s="198">
        <v>9</v>
      </c>
      <c r="B82" s="12">
        <v>43903</v>
      </c>
      <c r="C82" s="22" t="s">
        <v>134</v>
      </c>
      <c r="D82" s="22" t="s">
        <v>108</v>
      </c>
      <c r="E82" s="22" t="s">
        <v>135</v>
      </c>
      <c r="F82" s="35">
        <v>0</v>
      </c>
      <c r="G82" s="36">
        <v>0</v>
      </c>
      <c r="H82" s="34">
        <v>1</v>
      </c>
      <c r="I82" s="24">
        <v>0</v>
      </c>
      <c r="J82" s="24">
        <v>0</v>
      </c>
      <c r="K82" s="24"/>
      <c r="L82" s="58">
        <v>9112910568</v>
      </c>
      <c r="M82" s="12">
        <v>43906</v>
      </c>
      <c r="N82" s="2" t="s">
        <v>136</v>
      </c>
      <c r="O82" s="56">
        <v>300</v>
      </c>
      <c r="P82" s="56">
        <v>280</v>
      </c>
      <c r="Q82" s="56">
        <v>1</v>
      </c>
      <c r="R82" s="56">
        <v>2</v>
      </c>
      <c r="S82" s="56">
        <v>2</v>
      </c>
    </row>
    <row r="83" spans="1:19" ht="13.5" customHeight="1" x14ac:dyDescent="0.25">
      <c r="A83" s="198">
        <v>10</v>
      </c>
      <c r="B83" s="12">
        <v>43903</v>
      </c>
      <c r="C83" s="22" t="s">
        <v>137</v>
      </c>
      <c r="D83" s="22" t="s">
        <v>108</v>
      </c>
      <c r="E83" s="22" t="s">
        <v>138</v>
      </c>
      <c r="F83" s="35">
        <v>0</v>
      </c>
      <c r="G83" s="36">
        <v>0</v>
      </c>
      <c r="H83" s="34">
        <v>1</v>
      </c>
      <c r="I83" s="24">
        <v>0</v>
      </c>
      <c r="J83" s="24">
        <v>0</v>
      </c>
      <c r="K83" s="24"/>
      <c r="L83" s="58">
        <v>9112910569</v>
      </c>
      <c r="M83" s="12">
        <v>43906</v>
      </c>
      <c r="N83" s="2" t="s">
        <v>139</v>
      </c>
      <c r="O83" s="56">
        <v>11265</v>
      </c>
      <c r="P83" s="56">
        <v>9370</v>
      </c>
      <c r="Q83" s="56">
        <v>68</v>
      </c>
      <c r="R83" s="56">
        <v>45</v>
      </c>
      <c r="S83" s="56">
        <v>90</v>
      </c>
    </row>
    <row r="84" spans="1:19" ht="13.5" customHeight="1" x14ac:dyDescent="0.25">
      <c r="A84" s="198">
        <v>11</v>
      </c>
      <c r="B84" s="12">
        <v>43903</v>
      </c>
      <c r="C84" s="22" t="s">
        <v>140</v>
      </c>
      <c r="D84" s="22" t="s">
        <v>108</v>
      </c>
      <c r="E84" s="22" t="s">
        <v>141</v>
      </c>
      <c r="F84" s="35">
        <v>0</v>
      </c>
      <c r="G84" s="36">
        <v>0</v>
      </c>
      <c r="H84" s="34">
        <v>2</v>
      </c>
      <c r="I84" s="24">
        <v>0</v>
      </c>
      <c r="J84" s="24">
        <v>0</v>
      </c>
      <c r="K84" s="24"/>
      <c r="L84" s="58">
        <v>9112910570</v>
      </c>
      <c r="M84" s="12">
        <v>43904</v>
      </c>
      <c r="N84" s="198"/>
      <c r="O84" s="198"/>
      <c r="P84" s="198"/>
      <c r="Q84" s="198"/>
      <c r="R84" s="198"/>
      <c r="S84" s="198"/>
    </row>
    <row r="85" spans="1:19" ht="13.5" customHeight="1" x14ac:dyDescent="0.25">
      <c r="A85" s="198">
        <v>12</v>
      </c>
      <c r="B85" s="12">
        <v>43903</v>
      </c>
      <c r="C85" s="22" t="s">
        <v>142</v>
      </c>
      <c r="D85" s="22" t="s">
        <v>108</v>
      </c>
      <c r="E85" s="22" t="s">
        <v>143</v>
      </c>
      <c r="F85" s="35">
        <v>0</v>
      </c>
      <c r="G85" s="36">
        <v>0</v>
      </c>
      <c r="H85" s="34">
        <v>1</v>
      </c>
      <c r="I85" s="24">
        <v>0</v>
      </c>
      <c r="J85" s="24">
        <v>0</v>
      </c>
      <c r="K85" s="24"/>
      <c r="L85" s="58">
        <v>9112910571</v>
      </c>
      <c r="M85" s="12">
        <v>43904</v>
      </c>
      <c r="N85" s="198"/>
      <c r="O85" s="198"/>
      <c r="P85" s="198"/>
      <c r="Q85" s="198"/>
      <c r="R85" s="198"/>
      <c r="S85" s="198"/>
    </row>
    <row r="86" spans="1:19" ht="13.5" customHeight="1" x14ac:dyDescent="0.25">
      <c r="A86" s="198">
        <v>13</v>
      </c>
      <c r="B86" s="12">
        <v>43903</v>
      </c>
      <c r="C86" s="22" t="s">
        <v>144</v>
      </c>
      <c r="D86" s="22" t="s">
        <v>108</v>
      </c>
      <c r="E86" s="9" t="s">
        <v>145</v>
      </c>
      <c r="F86" s="35">
        <v>0</v>
      </c>
      <c r="G86" s="36">
        <v>0</v>
      </c>
      <c r="H86" s="34">
        <v>1</v>
      </c>
      <c r="I86" s="24">
        <v>0</v>
      </c>
      <c r="J86" s="24">
        <v>0</v>
      </c>
      <c r="K86" s="24"/>
      <c r="L86" s="58">
        <v>9112910594</v>
      </c>
      <c r="M86" s="12">
        <v>43906</v>
      </c>
      <c r="N86" s="198"/>
      <c r="O86" s="198"/>
      <c r="P86" s="198"/>
      <c r="Q86" s="198"/>
      <c r="R86" s="198"/>
      <c r="S86" s="198"/>
    </row>
    <row r="87" spans="1:19" ht="13.5" customHeight="1" x14ac:dyDescent="0.25">
      <c r="A87" s="198">
        <v>14</v>
      </c>
      <c r="B87" s="12">
        <v>43903</v>
      </c>
      <c r="C87" s="8" t="s">
        <v>146</v>
      </c>
      <c r="D87" s="8" t="s">
        <v>108</v>
      </c>
      <c r="E87" s="22" t="s">
        <v>147</v>
      </c>
      <c r="F87" s="35">
        <v>0</v>
      </c>
      <c r="G87" s="36">
        <v>0</v>
      </c>
      <c r="H87" s="34">
        <v>1</v>
      </c>
      <c r="I87" s="24">
        <v>0</v>
      </c>
      <c r="J87" s="24">
        <v>0</v>
      </c>
      <c r="K87" s="24"/>
      <c r="L87" s="58">
        <v>9112910572</v>
      </c>
      <c r="M87" s="12">
        <v>43906</v>
      </c>
      <c r="N87" s="198"/>
      <c r="O87" s="198"/>
      <c r="P87" s="198"/>
      <c r="Q87" s="198"/>
      <c r="R87" s="198"/>
      <c r="S87" s="198"/>
    </row>
    <row r="88" spans="1:19" ht="13.5" customHeight="1" x14ac:dyDescent="0.25">
      <c r="A88" s="198">
        <v>15</v>
      </c>
      <c r="B88" s="12">
        <v>43903</v>
      </c>
      <c r="C88" s="22" t="s">
        <v>148</v>
      </c>
      <c r="D88" s="22" t="s">
        <v>108</v>
      </c>
      <c r="E88" s="22" t="s">
        <v>149</v>
      </c>
      <c r="F88" s="35">
        <v>0</v>
      </c>
      <c r="G88" s="36">
        <v>0</v>
      </c>
      <c r="H88" s="34">
        <v>1</v>
      </c>
      <c r="I88" s="24">
        <v>0</v>
      </c>
      <c r="J88" s="24">
        <v>0</v>
      </c>
      <c r="K88" s="24"/>
      <c r="L88" s="58">
        <v>9112910573</v>
      </c>
      <c r="M88" s="12">
        <v>43906</v>
      </c>
      <c r="N88" s="198"/>
      <c r="O88" s="198"/>
      <c r="P88" s="198"/>
      <c r="Q88" s="198"/>
      <c r="R88" s="198"/>
      <c r="S88" s="198"/>
    </row>
    <row r="89" spans="1:19" ht="13.5" customHeight="1" x14ac:dyDescent="0.25">
      <c r="A89" s="198">
        <v>16</v>
      </c>
      <c r="B89" s="12">
        <v>43903</v>
      </c>
      <c r="C89" s="22" t="s">
        <v>150</v>
      </c>
      <c r="D89" s="22" t="s">
        <v>108</v>
      </c>
      <c r="E89" s="22" t="s">
        <v>151</v>
      </c>
      <c r="F89" s="35">
        <v>0</v>
      </c>
      <c r="G89" s="36">
        <v>0</v>
      </c>
      <c r="H89" s="34">
        <v>1</v>
      </c>
      <c r="I89" s="24">
        <v>0</v>
      </c>
      <c r="J89" s="24">
        <v>0</v>
      </c>
      <c r="K89" s="24"/>
      <c r="L89" s="58">
        <v>9112910574</v>
      </c>
      <c r="M89" s="12">
        <v>43906</v>
      </c>
      <c r="N89" s="198"/>
      <c r="O89" s="198"/>
      <c r="P89" s="198"/>
      <c r="Q89" s="198"/>
      <c r="R89" s="198"/>
      <c r="S89" s="198"/>
    </row>
    <row r="90" spans="1:19" ht="13.5" customHeight="1" x14ac:dyDescent="0.25">
      <c r="A90" s="198">
        <v>17</v>
      </c>
      <c r="B90" s="12">
        <v>43903</v>
      </c>
      <c r="C90" s="22" t="s">
        <v>152</v>
      </c>
      <c r="D90" s="22" t="s">
        <v>108</v>
      </c>
      <c r="E90" s="22" t="s">
        <v>153</v>
      </c>
      <c r="F90" s="35">
        <v>0</v>
      </c>
      <c r="G90" s="36">
        <v>0</v>
      </c>
      <c r="H90" s="34">
        <v>2</v>
      </c>
      <c r="I90" s="24">
        <v>0</v>
      </c>
      <c r="J90" s="24">
        <v>0</v>
      </c>
      <c r="K90" s="24"/>
      <c r="L90" s="58">
        <v>9112910575</v>
      </c>
      <c r="M90" s="12">
        <v>43906</v>
      </c>
      <c r="N90" s="198"/>
      <c r="O90" s="198"/>
      <c r="P90" s="198"/>
      <c r="Q90" s="198"/>
      <c r="R90" s="198"/>
      <c r="S90" s="198"/>
    </row>
    <row r="91" spans="1:19" ht="13.5" customHeight="1" x14ac:dyDescent="0.25">
      <c r="A91" s="198">
        <v>18</v>
      </c>
      <c r="B91" s="12">
        <v>43903</v>
      </c>
      <c r="C91" s="22" t="s">
        <v>154</v>
      </c>
      <c r="D91" s="22" t="s">
        <v>108</v>
      </c>
      <c r="E91" s="22" t="s">
        <v>155</v>
      </c>
      <c r="F91" s="35">
        <v>0</v>
      </c>
      <c r="G91" s="36">
        <v>0</v>
      </c>
      <c r="H91" s="34">
        <v>1</v>
      </c>
      <c r="I91" s="24">
        <v>0</v>
      </c>
      <c r="J91" s="24">
        <v>0</v>
      </c>
      <c r="K91" s="24"/>
      <c r="L91" s="58">
        <v>9112910576</v>
      </c>
      <c r="M91" s="12">
        <v>43906</v>
      </c>
      <c r="N91" s="198"/>
      <c r="O91" s="198"/>
      <c r="P91" s="198"/>
      <c r="Q91" s="198"/>
      <c r="R91" s="198"/>
      <c r="S91" s="198"/>
    </row>
    <row r="92" spans="1:19" ht="13.5" customHeight="1" x14ac:dyDescent="0.25">
      <c r="A92" s="198">
        <v>19</v>
      </c>
      <c r="B92" s="12">
        <v>43903</v>
      </c>
      <c r="C92" s="22" t="s">
        <v>156</v>
      </c>
      <c r="D92" s="22" t="s">
        <v>108</v>
      </c>
      <c r="E92" s="22" t="s">
        <v>157</v>
      </c>
      <c r="F92" s="35">
        <v>0</v>
      </c>
      <c r="G92" s="36">
        <v>0</v>
      </c>
      <c r="H92" s="34">
        <v>1</v>
      </c>
      <c r="I92" s="24">
        <v>0</v>
      </c>
      <c r="J92" s="24">
        <v>0</v>
      </c>
      <c r="K92" s="24"/>
      <c r="L92" s="58">
        <v>9112910577</v>
      </c>
      <c r="M92" s="12">
        <v>43906</v>
      </c>
      <c r="N92" s="198"/>
      <c r="O92" s="198"/>
      <c r="P92" s="198"/>
      <c r="Q92" s="198"/>
      <c r="R92" s="198"/>
      <c r="S92" s="198"/>
    </row>
    <row r="93" spans="1:19" ht="13.5" customHeight="1" x14ac:dyDescent="0.25">
      <c r="A93" s="198">
        <v>20</v>
      </c>
      <c r="B93" s="12">
        <v>43903</v>
      </c>
      <c r="C93" s="22" t="s">
        <v>136</v>
      </c>
      <c r="D93" s="22" t="s">
        <v>136</v>
      </c>
      <c r="E93" s="22" t="s">
        <v>158</v>
      </c>
      <c r="F93" s="35">
        <v>0</v>
      </c>
      <c r="G93" s="36">
        <v>0</v>
      </c>
      <c r="H93" s="34">
        <v>1</v>
      </c>
      <c r="I93" s="24">
        <v>0</v>
      </c>
      <c r="J93" s="24">
        <v>0</v>
      </c>
      <c r="K93" s="24"/>
      <c r="L93" s="58">
        <v>9112910595</v>
      </c>
      <c r="M93" s="12">
        <v>43906</v>
      </c>
      <c r="N93" s="198"/>
      <c r="O93" s="198"/>
      <c r="P93" s="198"/>
      <c r="Q93" s="198"/>
      <c r="R93" s="198"/>
      <c r="S93" s="198"/>
    </row>
    <row r="94" spans="1:19" ht="13.5" customHeight="1" x14ac:dyDescent="0.25">
      <c r="A94" s="198">
        <v>21</v>
      </c>
      <c r="B94" s="12">
        <v>43903</v>
      </c>
      <c r="C94" s="22" t="s">
        <v>159</v>
      </c>
      <c r="D94" s="22" t="s">
        <v>127</v>
      </c>
      <c r="E94" s="22" t="s">
        <v>160</v>
      </c>
      <c r="F94" s="35">
        <v>0</v>
      </c>
      <c r="G94" s="36">
        <v>0</v>
      </c>
      <c r="H94" s="34">
        <v>1</v>
      </c>
      <c r="I94" s="24">
        <v>0</v>
      </c>
      <c r="J94" s="24">
        <v>0</v>
      </c>
      <c r="K94" s="24"/>
      <c r="L94" s="58">
        <v>9112910596</v>
      </c>
      <c r="M94" s="12">
        <v>43906</v>
      </c>
      <c r="N94" s="198"/>
      <c r="O94" s="198"/>
      <c r="P94" s="198"/>
      <c r="Q94" s="198"/>
      <c r="R94" s="198"/>
      <c r="S94" s="198"/>
    </row>
    <row r="95" spans="1:19" ht="13.5" customHeight="1" x14ac:dyDescent="0.25">
      <c r="A95" s="198">
        <v>22</v>
      </c>
      <c r="B95" s="12">
        <v>43903</v>
      </c>
      <c r="C95" s="22" t="s">
        <v>161</v>
      </c>
      <c r="D95" s="22" t="s">
        <v>127</v>
      </c>
      <c r="E95" s="22" t="s">
        <v>162</v>
      </c>
      <c r="F95" s="35">
        <v>0</v>
      </c>
      <c r="G95" s="36">
        <v>0</v>
      </c>
      <c r="H95" s="34">
        <v>1</v>
      </c>
      <c r="I95" s="24">
        <v>0</v>
      </c>
      <c r="J95" s="24">
        <v>0</v>
      </c>
      <c r="K95" s="24"/>
      <c r="L95" s="58">
        <v>9112910578</v>
      </c>
      <c r="M95" s="12">
        <v>43906</v>
      </c>
      <c r="N95" s="198"/>
      <c r="O95" s="198"/>
      <c r="P95" s="198"/>
      <c r="Q95" s="198"/>
      <c r="R95" s="198"/>
      <c r="S95" s="198"/>
    </row>
    <row r="96" spans="1:19" ht="13.5" customHeight="1" x14ac:dyDescent="0.25">
      <c r="A96" s="198">
        <v>23</v>
      </c>
      <c r="B96" s="12">
        <v>43903</v>
      </c>
      <c r="C96" s="22" t="s">
        <v>163</v>
      </c>
      <c r="D96" s="22" t="s">
        <v>127</v>
      </c>
      <c r="E96" s="22" t="s">
        <v>164</v>
      </c>
      <c r="F96" s="35">
        <v>0</v>
      </c>
      <c r="G96" s="36">
        <v>0</v>
      </c>
      <c r="H96" s="34">
        <v>1</v>
      </c>
      <c r="I96" s="24">
        <v>0</v>
      </c>
      <c r="J96" s="24">
        <v>0</v>
      </c>
      <c r="K96" s="24"/>
      <c r="L96" s="58">
        <v>9112910579</v>
      </c>
      <c r="M96" s="12">
        <v>43906</v>
      </c>
      <c r="N96" s="198"/>
      <c r="O96" s="198"/>
      <c r="P96" s="198"/>
      <c r="Q96" s="198"/>
      <c r="R96" s="198"/>
      <c r="S96" s="198"/>
    </row>
    <row r="97" spans="1:13" ht="13.5" customHeight="1" x14ac:dyDescent="0.25">
      <c r="A97" s="198">
        <v>24</v>
      </c>
      <c r="B97" s="12">
        <v>43903</v>
      </c>
      <c r="C97" s="22" t="s">
        <v>165</v>
      </c>
      <c r="D97" s="22" t="s">
        <v>127</v>
      </c>
      <c r="E97" s="22" t="s">
        <v>166</v>
      </c>
      <c r="F97" s="35">
        <v>0</v>
      </c>
      <c r="G97" s="36">
        <v>0</v>
      </c>
      <c r="H97" s="34">
        <v>3</v>
      </c>
      <c r="I97" s="24">
        <v>0</v>
      </c>
      <c r="J97" s="24">
        <v>0</v>
      </c>
      <c r="K97" s="24"/>
      <c r="L97" s="58">
        <v>9112910580</v>
      </c>
      <c r="M97" s="12">
        <v>43906</v>
      </c>
    </row>
    <row r="98" spans="1:13" ht="13.5" customHeight="1" x14ac:dyDescent="0.25">
      <c r="A98" s="198">
        <v>25</v>
      </c>
      <c r="B98" s="12">
        <v>43903</v>
      </c>
      <c r="C98" s="22" t="s">
        <v>167</v>
      </c>
      <c r="D98" s="22" t="s">
        <v>127</v>
      </c>
      <c r="E98" s="22" t="s">
        <v>168</v>
      </c>
      <c r="F98" s="35">
        <v>0</v>
      </c>
      <c r="G98" s="36">
        <v>0</v>
      </c>
      <c r="H98" s="34">
        <v>2</v>
      </c>
      <c r="I98" s="24">
        <v>0</v>
      </c>
      <c r="J98" s="24">
        <v>0</v>
      </c>
      <c r="K98" s="24"/>
      <c r="L98" s="58">
        <v>9112910581</v>
      </c>
      <c r="M98" s="12">
        <v>43906</v>
      </c>
    </row>
    <row r="99" spans="1:13" ht="13.5" customHeight="1" x14ac:dyDescent="0.25">
      <c r="A99" s="198">
        <v>26</v>
      </c>
      <c r="B99" s="12">
        <v>43903</v>
      </c>
      <c r="C99" s="22" t="s">
        <v>169</v>
      </c>
      <c r="D99" s="22" t="s">
        <v>127</v>
      </c>
      <c r="E99" s="22" t="s">
        <v>168</v>
      </c>
      <c r="F99" s="35">
        <v>0</v>
      </c>
      <c r="G99" s="36">
        <v>0</v>
      </c>
      <c r="H99" s="34">
        <v>1</v>
      </c>
      <c r="I99" s="24">
        <v>0</v>
      </c>
      <c r="J99" s="24">
        <v>0</v>
      </c>
      <c r="K99" s="24"/>
      <c r="L99" s="58">
        <v>9112910597</v>
      </c>
      <c r="M99" s="12">
        <v>43906</v>
      </c>
    </row>
    <row r="100" spans="1:13" ht="13.5" customHeight="1" x14ac:dyDescent="0.25">
      <c r="A100" s="198">
        <v>27</v>
      </c>
      <c r="B100" s="12">
        <v>43903</v>
      </c>
      <c r="C100" s="22" t="s">
        <v>170</v>
      </c>
      <c r="D100" s="22" t="s">
        <v>127</v>
      </c>
      <c r="E100" s="9" t="s">
        <v>171</v>
      </c>
      <c r="F100" s="35">
        <v>0</v>
      </c>
      <c r="G100" s="36">
        <v>0</v>
      </c>
      <c r="H100" s="34">
        <v>1</v>
      </c>
      <c r="I100" s="24">
        <v>0</v>
      </c>
      <c r="J100" s="24">
        <v>0</v>
      </c>
      <c r="K100" s="24"/>
      <c r="L100" s="58">
        <v>9112910582</v>
      </c>
      <c r="M100" s="12">
        <v>43914</v>
      </c>
    </row>
    <row r="101" spans="1:13" ht="13.5" customHeight="1" x14ac:dyDescent="0.25">
      <c r="A101" s="198">
        <v>28</v>
      </c>
      <c r="B101" s="12">
        <v>43903</v>
      </c>
      <c r="C101" s="22" t="s">
        <v>172</v>
      </c>
      <c r="D101" s="22" t="s">
        <v>127</v>
      </c>
      <c r="E101" s="9" t="s">
        <v>173</v>
      </c>
      <c r="F101" s="35">
        <v>0</v>
      </c>
      <c r="G101" s="36">
        <v>0</v>
      </c>
      <c r="H101" s="34">
        <v>1</v>
      </c>
      <c r="I101" s="24">
        <v>0</v>
      </c>
      <c r="J101" s="24">
        <v>0</v>
      </c>
      <c r="K101" s="24"/>
      <c r="L101" s="58">
        <v>9112910583</v>
      </c>
      <c r="M101" s="12">
        <v>43907</v>
      </c>
    </row>
    <row r="102" spans="1:13" ht="13.5" customHeight="1" x14ac:dyDescent="0.25">
      <c r="A102" s="198">
        <v>29</v>
      </c>
      <c r="B102" s="12">
        <v>43903</v>
      </c>
      <c r="C102" s="22" t="s">
        <v>174</v>
      </c>
      <c r="D102" s="22" t="s">
        <v>130</v>
      </c>
      <c r="E102" s="9" t="s">
        <v>175</v>
      </c>
      <c r="F102" s="35">
        <v>0</v>
      </c>
      <c r="G102" s="36">
        <v>0</v>
      </c>
      <c r="H102" s="34">
        <v>1</v>
      </c>
      <c r="I102" s="24">
        <v>0</v>
      </c>
      <c r="J102" s="24">
        <v>0</v>
      </c>
      <c r="K102" s="24"/>
      <c r="L102" s="58">
        <v>9112910584</v>
      </c>
      <c r="M102" s="12">
        <v>43907</v>
      </c>
    </row>
    <row r="103" spans="1:13" ht="13.5" customHeight="1" x14ac:dyDescent="0.25">
      <c r="A103" s="198">
        <v>30</v>
      </c>
      <c r="B103" s="12">
        <v>43903</v>
      </c>
      <c r="C103" s="22" t="s">
        <v>176</v>
      </c>
      <c r="D103" s="22" t="s">
        <v>130</v>
      </c>
      <c r="E103" s="9" t="s">
        <v>177</v>
      </c>
      <c r="F103" s="35">
        <v>0</v>
      </c>
      <c r="G103" s="36">
        <v>0</v>
      </c>
      <c r="H103" s="34">
        <v>2</v>
      </c>
      <c r="I103" s="24">
        <v>0</v>
      </c>
      <c r="J103" s="24">
        <v>0</v>
      </c>
      <c r="K103" s="24"/>
      <c r="L103" s="58" t="s">
        <v>112</v>
      </c>
      <c r="M103" s="12">
        <v>43907</v>
      </c>
    </row>
    <row r="104" spans="1:13" ht="13.5" customHeight="1" x14ac:dyDescent="0.25">
      <c r="A104" s="198">
        <v>31</v>
      </c>
      <c r="B104" s="12">
        <v>43903</v>
      </c>
      <c r="C104" s="22" t="s">
        <v>178</v>
      </c>
      <c r="D104" s="22" t="s">
        <v>130</v>
      </c>
      <c r="E104" s="9" t="s">
        <v>179</v>
      </c>
      <c r="F104" s="35">
        <v>0</v>
      </c>
      <c r="G104" s="36">
        <v>0</v>
      </c>
      <c r="H104" s="34">
        <v>1</v>
      </c>
      <c r="I104" s="24">
        <v>0</v>
      </c>
      <c r="J104" s="24">
        <v>0</v>
      </c>
      <c r="K104" s="24"/>
      <c r="L104" s="58">
        <v>9112910585</v>
      </c>
      <c r="M104" s="12">
        <v>43906</v>
      </c>
    </row>
    <row r="105" spans="1:13" ht="13.5" customHeight="1" x14ac:dyDescent="0.25">
      <c r="A105" s="198">
        <v>32</v>
      </c>
      <c r="B105" s="12">
        <v>43903</v>
      </c>
      <c r="C105" s="22" t="s">
        <v>180</v>
      </c>
      <c r="D105" s="22" t="s">
        <v>130</v>
      </c>
      <c r="E105" s="9" t="s">
        <v>177</v>
      </c>
      <c r="F105" s="35">
        <v>0</v>
      </c>
      <c r="G105" s="36">
        <v>0</v>
      </c>
      <c r="H105" s="34">
        <v>1</v>
      </c>
      <c r="I105" s="24">
        <v>0</v>
      </c>
      <c r="J105" s="24">
        <v>0</v>
      </c>
      <c r="K105" s="24"/>
      <c r="L105" s="58">
        <v>9112910586</v>
      </c>
      <c r="M105" s="12">
        <v>43907</v>
      </c>
    </row>
    <row r="106" spans="1:13" ht="13.5" customHeight="1" x14ac:dyDescent="0.25">
      <c r="A106" s="198">
        <v>33</v>
      </c>
      <c r="B106" s="12">
        <v>43903</v>
      </c>
      <c r="C106" s="22" t="s">
        <v>181</v>
      </c>
      <c r="D106" s="78" t="s">
        <v>133</v>
      </c>
      <c r="E106" s="32" t="s">
        <v>182</v>
      </c>
      <c r="F106" s="35">
        <v>0</v>
      </c>
      <c r="G106" s="36">
        <v>0</v>
      </c>
      <c r="H106" s="34">
        <v>1</v>
      </c>
      <c r="I106" s="24">
        <v>0</v>
      </c>
      <c r="J106" s="24">
        <v>0</v>
      </c>
      <c r="K106" s="24"/>
      <c r="L106" s="58">
        <v>9112910587</v>
      </c>
      <c r="M106" s="12">
        <v>43906</v>
      </c>
    </row>
    <row r="107" spans="1:13" ht="13.5" customHeight="1" x14ac:dyDescent="0.25">
      <c r="A107" s="198">
        <v>34</v>
      </c>
      <c r="B107" s="12">
        <v>43903</v>
      </c>
      <c r="C107" s="22" t="s">
        <v>183</v>
      </c>
      <c r="D107" s="22" t="s">
        <v>133</v>
      </c>
      <c r="E107" s="9" t="s">
        <v>184</v>
      </c>
      <c r="F107" s="35">
        <v>0</v>
      </c>
      <c r="G107" s="36">
        <v>0</v>
      </c>
      <c r="H107" s="34">
        <v>1</v>
      </c>
      <c r="I107" s="24">
        <v>0</v>
      </c>
      <c r="J107" s="24">
        <v>0</v>
      </c>
      <c r="K107" s="24"/>
      <c r="L107" s="58">
        <v>9112910588</v>
      </c>
      <c r="M107" s="12">
        <v>43906</v>
      </c>
    </row>
    <row r="108" spans="1:13" ht="13.5" customHeight="1" x14ac:dyDescent="0.25">
      <c r="A108" s="198">
        <v>35</v>
      </c>
      <c r="B108" s="12">
        <v>43903</v>
      </c>
      <c r="C108" s="22" t="s">
        <v>185</v>
      </c>
      <c r="D108" s="22" t="s">
        <v>133</v>
      </c>
      <c r="E108" s="9" t="s">
        <v>186</v>
      </c>
      <c r="F108" s="35">
        <v>0</v>
      </c>
      <c r="G108" s="36">
        <v>0</v>
      </c>
      <c r="H108" s="34">
        <v>2</v>
      </c>
      <c r="I108" s="24">
        <v>0</v>
      </c>
      <c r="J108" s="24">
        <v>0</v>
      </c>
      <c r="K108" s="24"/>
      <c r="L108" s="58">
        <v>9112910589</v>
      </c>
      <c r="M108" s="12">
        <v>43906</v>
      </c>
    </row>
    <row r="109" spans="1:13" ht="13.5" customHeight="1" x14ac:dyDescent="0.25">
      <c r="A109" s="198">
        <v>36</v>
      </c>
      <c r="B109" s="37">
        <v>43903</v>
      </c>
      <c r="C109" s="38" t="s">
        <v>187</v>
      </c>
      <c r="D109" s="43" t="s">
        <v>127</v>
      </c>
      <c r="E109" s="9" t="s">
        <v>160</v>
      </c>
      <c r="F109" s="35">
        <v>0</v>
      </c>
      <c r="G109" s="36">
        <v>50</v>
      </c>
      <c r="H109" s="35">
        <v>0</v>
      </c>
      <c r="I109" s="24">
        <v>0</v>
      </c>
      <c r="J109" s="24">
        <v>0</v>
      </c>
      <c r="K109" s="24"/>
      <c r="L109" s="58">
        <v>128355858</v>
      </c>
      <c r="M109" s="64">
        <v>43906</v>
      </c>
    </row>
    <row r="110" spans="1:13" ht="13.5" customHeight="1" x14ac:dyDescent="0.25">
      <c r="A110" s="198">
        <v>37</v>
      </c>
      <c r="B110" s="37">
        <v>43903</v>
      </c>
      <c r="C110" s="38" t="s">
        <v>188</v>
      </c>
      <c r="D110" s="80" t="s">
        <v>130</v>
      </c>
      <c r="E110" s="9" t="s">
        <v>179</v>
      </c>
      <c r="F110" s="35">
        <v>0</v>
      </c>
      <c r="G110" s="36">
        <v>50</v>
      </c>
      <c r="H110" s="35">
        <v>0</v>
      </c>
      <c r="I110" s="24">
        <v>0</v>
      </c>
      <c r="J110" s="24">
        <v>0</v>
      </c>
      <c r="K110" s="24"/>
      <c r="L110" s="58">
        <v>128355859</v>
      </c>
      <c r="M110" s="64">
        <v>43906</v>
      </c>
    </row>
    <row r="111" spans="1:13" ht="13.5" customHeight="1" x14ac:dyDescent="0.25">
      <c r="A111" s="198">
        <v>38</v>
      </c>
      <c r="B111" s="37">
        <v>43903</v>
      </c>
      <c r="C111" s="13" t="s">
        <v>114</v>
      </c>
      <c r="D111" s="43" t="s">
        <v>108</v>
      </c>
      <c r="E111" s="9" t="s">
        <v>115</v>
      </c>
      <c r="F111" s="35">
        <v>0</v>
      </c>
      <c r="G111" s="36">
        <v>50</v>
      </c>
      <c r="H111" s="35">
        <v>0</v>
      </c>
      <c r="I111" s="24">
        <v>0</v>
      </c>
      <c r="J111" s="24">
        <v>0</v>
      </c>
      <c r="K111" s="24"/>
      <c r="L111" s="58">
        <v>128355860</v>
      </c>
      <c r="M111" s="64">
        <v>43907</v>
      </c>
    </row>
    <row r="112" spans="1:13" ht="13.5" customHeight="1" x14ac:dyDescent="0.25">
      <c r="A112" s="198">
        <v>39</v>
      </c>
      <c r="B112" s="37">
        <v>43903</v>
      </c>
      <c r="C112" s="38" t="s">
        <v>140</v>
      </c>
      <c r="D112" s="43" t="s">
        <v>108</v>
      </c>
      <c r="E112" s="22" t="s">
        <v>141</v>
      </c>
      <c r="F112" s="35">
        <v>0</v>
      </c>
      <c r="G112" s="36">
        <v>50</v>
      </c>
      <c r="H112" s="35">
        <v>0</v>
      </c>
      <c r="I112" s="24">
        <v>0</v>
      </c>
      <c r="J112" s="24">
        <v>0</v>
      </c>
      <c r="K112" s="24"/>
      <c r="L112" s="58">
        <v>128355861</v>
      </c>
      <c r="M112" s="64">
        <v>43906</v>
      </c>
    </row>
    <row r="113" spans="1:13" ht="13.5" customHeight="1" x14ac:dyDescent="0.25">
      <c r="A113" s="198">
        <v>40</v>
      </c>
      <c r="B113" s="37">
        <v>43903</v>
      </c>
      <c r="C113" s="13" t="s">
        <v>189</v>
      </c>
      <c r="D113" s="43" t="s">
        <v>108</v>
      </c>
      <c r="E113" s="9" t="s">
        <v>190</v>
      </c>
      <c r="F113" s="35">
        <v>0</v>
      </c>
      <c r="G113" s="36">
        <v>50</v>
      </c>
      <c r="H113" s="35">
        <v>0</v>
      </c>
      <c r="I113" s="24">
        <v>0</v>
      </c>
      <c r="J113" s="24">
        <v>0</v>
      </c>
      <c r="K113" s="24"/>
      <c r="L113" s="58">
        <v>128355862</v>
      </c>
      <c r="M113" s="64">
        <v>43907</v>
      </c>
    </row>
    <row r="114" spans="1:13" ht="13.5" customHeight="1" x14ac:dyDescent="0.25">
      <c r="A114" s="198">
        <v>41</v>
      </c>
      <c r="B114" s="37">
        <v>43903</v>
      </c>
      <c r="C114" s="38" t="s">
        <v>180</v>
      </c>
      <c r="D114" s="19" t="s">
        <v>130</v>
      </c>
      <c r="E114" s="9" t="s">
        <v>177</v>
      </c>
      <c r="F114" s="35">
        <v>0</v>
      </c>
      <c r="G114" s="36">
        <v>50</v>
      </c>
      <c r="H114" s="35">
        <v>0</v>
      </c>
      <c r="I114" s="24">
        <v>0</v>
      </c>
      <c r="J114" s="24">
        <v>0</v>
      </c>
      <c r="K114" s="24"/>
      <c r="L114" s="58">
        <v>128355873</v>
      </c>
      <c r="M114" s="64">
        <v>43906</v>
      </c>
    </row>
    <row r="115" spans="1:13" ht="13.5" customHeight="1" x14ac:dyDescent="0.25">
      <c r="A115" s="198">
        <v>42</v>
      </c>
      <c r="B115" s="37">
        <v>43903</v>
      </c>
      <c r="C115" s="22" t="s">
        <v>131</v>
      </c>
      <c r="D115" s="43" t="s">
        <v>108</v>
      </c>
      <c r="E115" s="22" t="s">
        <v>132</v>
      </c>
      <c r="F115" s="35">
        <v>0</v>
      </c>
      <c r="G115" s="36">
        <v>50</v>
      </c>
      <c r="H115" s="35">
        <v>0</v>
      </c>
      <c r="I115" s="24">
        <v>0</v>
      </c>
      <c r="J115" s="24">
        <v>0</v>
      </c>
      <c r="K115" s="24"/>
      <c r="L115" s="58">
        <v>128355863</v>
      </c>
      <c r="M115" s="64">
        <v>43906</v>
      </c>
    </row>
    <row r="116" spans="1:13" ht="13.5" customHeight="1" x14ac:dyDescent="0.25">
      <c r="A116" s="198">
        <v>43</v>
      </c>
      <c r="B116" s="37">
        <v>43903</v>
      </c>
      <c r="C116" s="38" t="s">
        <v>144</v>
      </c>
      <c r="D116" s="43" t="s">
        <v>108</v>
      </c>
      <c r="E116" s="9" t="s">
        <v>145</v>
      </c>
      <c r="F116" s="35">
        <v>0</v>
      </c>
      <c r="G116" s="36">
        <v>50</v>
      </c>
      <c r="H116" s="35">
        <v>0</v>
      </c>
      <c r="I116" s="24">
        <v>0</v>
      </c>
      <c r="J116" s="24">
        <v>0</v>
      </c>
      <c r="K116" s="24"/>
      <c r="L116" s="58">
        <v>128355864</v>
      </c>
      <c r="M116" s="64">
        <v>43906</v>
      </c>
    </row>
    <row r="117" spans="1:13" ht="13.5" customHeight="1" x14ac:dyDescent="0.25">
      <c r="A117" s="198">
        <v>44</v>
      </c>
      <c r="B117" s="37">
        <v>43903</v>
      </c>
      <c r="C117" s="38" t="s">
        <v>134</v>
      </c>
      <c r="D117" s="43" t="s">
        <v>108</v>
      </c>
      <c r="E117" s="22" t="s">
        <v>135</v>
      </c>
      <c r="F117" s="35">
        <v>0</v>
      </c>
      <c r="G117" s="36">
        <v>50</v>
      </c>
      <c r="H117" s="35">
        <v>0</v>
      </c>
      <c r="I117" s="24">
        <v>0</v>
      </c>
      <c r="J117" s="24">
        <v>0</v>
      </c>
      <c r="K117" s="24"/>
      <c r="L117" s="58">
        <v>128355865</v>
      </c>
      <c r="M117" s="64">
        <v>43915</v>
      </c>
    </row>
    <row r="118" spans="1:13" ht="13.5" customHeight="1" x14ac:dyDescent="0.25">
      <c r="A118" s="198">
        <v>45</v>
      </c>
      <c r="B118" s="37">
        <v>43903</v>
      </c>
      <c r="C118" s="38" t="s">
        <v>191</v>
      </c>
      <c r="D118" s="43" t="s">
        <v>108</v>
      </c>
      <c r="E118" s="9" t="s">
        <v>192</v>
      </c>
      <c r="F118" s="35">
        <v>0</v>
      </c>
      <c r="G118" s="36">
        <v>50</v>
      </c>
      <c r="H118" s="35">
        <v>0</v>
      </c>
      <c r="I118" s="24">
        <v>0</v>
      </c>
      <c r="J118" s="24">
        <v>0</v>
      </c>
      <c r="K118" s="24"/>
      <c r="L118" s="58">
        <v>128355866</v>
      </c>
      <c r="M118" s="64">
        <v>43906</v>
      </c>
    </row>
    <row r="119" spans="1:13" ht="13.5" customHeight="1" x14ac:dyDescent="0.25">
      <c r="A119" s="198">
        <v>46</v>
      </c>
      <c r="B119" s="37">
        <v>43903</v>
      </c>
      <c r="C119" s="22" t="s">
        <v>142</v>
      </c>
      <c r="D119" s="43" t="s">
        <v>108</v>
      </c>
      <c r="E119" s="22" t="s">
        <v>143</v>
      </c>
      <c r="F119" s="35">
        <v>0</v>
      </c>
      <c r="G119" s="36">
        <v>50</v>
      </c>
      <c r="H119" s="35">
        <v>0</v>
      </c>
      <c r="I119" s="24">
        <v>0</v>
      </c>
      <c r="J119" s="24">
        <v>0</v>
      </c>
      <c r="K119" s="24"/>
      <c r="L119" s="58">
        <v>128355867</v>
      </c>
      <c r="M119" s="12">
        <v>43908</v>
      </c>
    </row>
    <row r="120" spans="1:13" ht="13.5" customHeight="1" x14ac:dyDescent="0.25">
      <c r="A120" s="198">
        <v>47</v>
      </c>
      <c r="B120" s="37">
        <v>43903</v>
      </c>
      <c r="C120" s="38" t="s">
        <v>125</v>
      </c>
      <c r="D120" s="43" t="s">
        <v>108</v>
      </c>
      <c r="E120" s="22" t="s">
        <v>126</v>
      </c>
      <c r="F120" s="35">
        <v>0</v>
      </c>
      <c r="G120" s="36">
        <v>50</v>
      </c>
      <c r="H120" s="35">
        <v>0</v>
      </c>
      <c r="I120" s="24">
        <v>0</v>
      </c>
      <c r="J120" s="24">
        <v>0</v>
      </c>
      <c r="K120" s="24"/>
      <c r="L120" s="58">
        <v>128355868</v>
      </c>
      <c r="M120" s="12">
        <v>43915</v>
      </c>
    </row>
    <row r="121" spans="1:13" ht="13.5" customHeight="1" x14ac:dyDescent="0.25">
      <c r="A121" s="198">
        <v>48</v>
      </c>
      <c r="B121" s="37">
        <v>43903</v>
      </c>
      <c r="C121" s="38" t="s">
        <v>193</v>
      </c>
      <c r="D121" s="43" t="s">
        <v>127</v>
      </c>
      <c r="E121" s="9" t="s">
        <v>166</v>
      </c>
      <c r="F121" s="35">
        <v>0</v>
      </c>
      <c r="G121" s="36">
        <v>50</v>
      </c>
      <c r="H121" s="35">
        <v>0</v>
      </c>
      <c r="I121" s="24">
        <v>0</v>
      </c>
      <c r="J121" s="24">
        <v>0</v>
      </c>
      <c r="K121" s="24"/>
      <c r="L121" s="58">
        <v>128355869</v>
      </c>
      <c r="M121" s="64">
        <v>43906</v>
      </c>
    </row>
    <row r="122" spans="1:13" ht="13.5" customHeight="1" x14ac:dyDescent="0.25">
      <c r="A122" s="198">
        <v>49</v>
      </c>
      <c r="B122" s="37">
        <v>43903</v>
      </c>
      <c r="C122" s="38" t="s">
        <v>154</v>
      </c>
      <c r="D122" s="43" t="s">
        <v>108</v>
      </c>
      <c r="E122" s="9" t="s">
        <v>194</v>
      </c>
      <c r="F122" s="35">
        <v>0</v>
      </c>
      <c r="G122" s="36">
        <v>50</v>
      </c>
      <c r="H122" s="35">
        <v>0</v>
      </c>
      <c r="I122" s="24">
        <v>0</v>
      </c>
      <c r="J122" s="24">
        <v>0</v>
      </c>
      <c r="K122" s="24"/>
      <c r="L122" s="58">
        <v>128355870</v>
      </c>
      <c r="M122" s="12">
        <v>43906</v>
      </c>
    </row>
    <row r="123" spans="1:13" ht="13.5" customHeight="1" x14ac:dyDescent="0.25">
      <c r="A123" s="198">
        <v>50</v>
      </c>
      <c r="B123" s="37">
        <v>43903</v>
      </c>
      <c r="C123" s="38" t="s">
        <v>170</v>
      </c>
      <c r="D123" s="43" t="s">
        <v>127</v>
      </c>
      <c r="E123" s="9" t="s">
        <v>171</v>
      </c>
      <c r="F123" s="35">
        <v>0</v>
      </c>
      <c r="G123" s="36">
        <v>50</v>
      </c>
      <c r="H123" s="35">
        <v>0</v>
      </c>
      <c r="I123" s="24">
        <v>0</v>
      </c>
      <c r="J123" s="24">
        <v>0</v>
      </c>
      <c r="K123" s="24"/>
      <c r="L123" s="58">
        <v>128355871</v>
      </c>
      <c r="M123" s="12">
        <v>43906</v>
      </c>
    </row>
    <row r="124" spans="1:13" ht="13.5" customHeight="1" x14ac:dyDescent="0.25">
      <c r="A124" s="198">
        <v>51</v>
      </c>
      <c r="B124" s="37">
        <v>43903</v>
      </c>
      <c r="C124" s="38" t="s">
        <v>136</v>
      </c>
      <c r="D124" s="43" t="s">
        <v>136</v>
      </c>
      <c r="E124" s="9" t="s">
        <v>158</v>
      </c>
      <c r="F124" s="35">
        <v>0</v>
      </c>
      <c r="G124" s="36">
        <v>50</v>
      </c>
      <c r="H124" s="35">
        <v>0</v>
      </c>
      <c r="I124" s="24">
        <v>0</v>
      </c>
      <c r="J124" s="24">
        <v>0</v>
      </c>
      <c r="K124" s="24"/>
      <c r="L124" s="58">
        <v>128355872</v>
      </c>
      <c r="M124" s="12">
        <v>43914</v>
      </c>
    </row>
    <row r="125" spans="1:13" ht="13.5" customHeight="1" x14ac:dyDescent="0.25">
      <c r="A125" s="198">
        <v>52</v>
      </c>
      <c r="B125" s="12">
        <v>43906</v>
      </c>
      <c r="C125" s="22" t="s">
        <v>195</v>
      </c>
      <c r="D125" s="22" t="s">
        <v>133</v>
      </c>
      <c r="E125" s="9" t="s">
        <v>196</v>
      </c>
      <c r="F125" s="35">
        <v>0</v>
      </c>
      <c r="G125" s="36">
        <v>0</v>
      </c>
      <c r="H125" s="34">
        <v>1</v>
      </c>
      <c r="I125" s="24">
        <v>0</v>
      </c>
      <c r="J125" s="24">
        <v>0</v>
      </c>
      <c r="K125" s="24"/>
      <c r="L125" s="58">
        <v>9112910590</v>
      </c>
      <c r="M125" s="12">
        <v>43906</v>
      </c>
    </row>
    <row r="126" spans="1:13" ht="13.5" customHeight="1" x14ac:dyDescent="0.25">
      <c r="A126" s="198">
        <v>53</v>
      </c>
      <c r="B126" s="12">
        <v>43904</v>
      </c>
      <c r="C126" s="22" t="s">
        <v>197</v>
      </c>
      <c r="D126" s="22" t="s">
        <v>133</v>
      </c>
      <c r="E126" s="9" t="s">
        <v>198</v>
      </c>
      <c r="F126" s="35">
        <v>0</v>
      </c>
      <c r="G126" s="36">
        <v>0</v>
      </c>
      <c r="H126" s="34">
        <v>1</v>
      </c>
      <c r="I126" s="24">
        <v>0</v>
      </c>
      <c r="J126" s="24">
        <v>0</v>
      </c>
      <c r="K126" s="24"/>
      <c r="L126" s="58">
        <v>9112910591</v>
      </c>
      <c r="M126" s="12">
        <v>43904</v>
      </c>
    </row>
    <row r="127" spans="1:13" ht="13.5" customHeight="1" x14ac:dyDescent="0.25">
      <c r="A127" s="198">
        <v>54</v>
      </c>
      <c r="B127" s="12">
        <v>43906</v>
      </c>
      <c r="C127" s="22" t="s">
        <v>114</v>
      </c>
      <c r="D127" s="22" t="s">
        <v>108</v>
      </c>
      <c r="E127" s="9" t="s">
        <v>115</v>
      </c>
      <c r="F127" s="35">
        <v>0</v>
      </c>
      <c r="G127" s="36">
        <v>0</v>
      </c>
      <c r="H127" s="34">
        <v>1</v>
      </c>
      <c r="I127" s="24">
        <v>0</v>
      </c>
      <c r="J127" s="24">
        <v>0</v>
      </c>
      <c r="K127" s="24"/>
      <c r="L127" s="58" t="s">
        <v>199</v>
      </c>
      <c r="M127" s="12">
        <v>43909</v>
      </c>
    </row>
    <row r="128" spans="1:13" ht="13.5" customHeight="1" x14ac:dyDescent="0.25">
      <c r="A128" s="198">
        <v>55</v>
      </c>
      <c r="B128" s="12">
        <v>43906</v>
      </c>
      <c r="C128" s="22" t="s">
        <v>189</v>
      </c>
      <c r="D128" s="22" t="s">
        <v>108</v>
      </c>
      <c r="E128" s="9" t="s">
        <v>190</v>
      </c>
      <c r="F128" s="35">
        <v>0</v>
      </c>
      <c r="G128" s="36">
        <v>0</v>
      </c>
      <c r="H128" s="34">
        <v>1</v>
      </c>
      <c r="I128" s="24">
        <v>0</v>
      </c>
      <c r="J128" s="24">
        <v>0</v>
      </c>
      <c r="K128" s="24"/>
      <c r="L128" s="58" t="s">
        <v>112</v>
      </c>
      <c r="M128" s="12">
        <v>43909</v>
      </c>
    </row>
    <row r="129" spans="1:14" ht="13.5" customHeight="1" x14ac:dyDescent="0.25">
      <c r="A129" s="198">
        <v>56</v>
      </c>
      <c r="B129" s="12">
        <v>43906</v>
      </c>
      <c r="C129" s="22" t="s">
        <v>191</v>
      </c>
      <c r="D129" s="22" t="s">
        <v>108</v>
      </c>
      <c r="E129" s="9" t="s">
        <v>192</v>
      </c>
      <c r="F129" s="35">
        <v>0</v>
      </c>
      <c r="G129" s="36">
        <v>0</v>
      </c>
      <c r="H129" s="34">
        <v>1</v>
      </c>
      <c r="I129" s="24">
        <v>0</v>
      </c>
      <c r="J129" s="24">
        <v>0</v>
      </c>
      <c r="K129" s="24"/>
      <c r="L129" s="58" t="s">
        <v>112</v>
      </c>
      <c r="M129" s="12">
        <v>43909</v>
      </c>
      <c r="N129" s="198"/>
    </row>
    <row r="130" spans="1:14" ht="13.5" customHeight="1" x14ac:dyDescent="0.25">
      <c r="A130" s="198">
        <v>57</v>
      </c>
      <c r="B130" s="12">
        <v>43906</v>
      </c>
      <c r="C130" s="23" t="s">
        <v>200</v>
      </c>
      <c r="D130" s="23" t="s">
        <v>108</v>
      </c>
      <c r="E130" s="9" t="s">
        <v>201</v>
      </c>
      <c r="F130" s="35">
        <v>0</v>
      </c>
      <c r="G130" s="36">
        <v>0</v>
      </c>
      <c r="H130" s="34">
        <v>1</v>
      </c>
      <c r="I130" s="24">
        <v>0</v>
      </c>
      <c r="J130" s="24">
        <v>0</v>
      </c>
      <c r="K130" s="24"/>
      <c r="L130" s="58" t="s">
        <v>112</v>
      </c>
      <c r="M130" s="12">
        <v>43909</v>
      </c>
      <c r="N130" s="198"/>
    </row>
    <row r="131" spans="1:14" ht="13.5" customHeight="1" x14ac:dyDescent="0.25">
      <c r="A131" s="198">
        <v>58</v>
      </c>
      <c r="B131" s="12">
        <v>43906</v>
      </c>
      <c r="C131" s="22" t="s">
        <v>202</v>
      </c>
      <c r="D131" s="22" t="s">
        <v>124</v>
      </c>
      <c r="E131" s="22" t="s">
        <v>203</v>
      </c>
      <c r="F131" s="35">
        <v>0</v>
      </c>
      <c r="G131" s="36">
        <v>0</v>
      </c>
      <c r="H131" s="36">
        <v>0</v>
      </c>
      <c r="I131" s="24">
        <v>0</v>
      </c>
      <c r="J131" s="34">
        <v>6</v>
      </c>
      <c r="K131" s="34">
        <v>0</v>
      </c>
      <c r="L131" s="58" t="s">
        <v>112</v>
      </c>
      <c r="M131" s="12">
        <v>43909</v>
      </c>
      <c r="N131" s="198"/>
    </row>
    <row r="132" spans="1:14" ht="13.5" customHeight="1" x14ac:dyDescent="0.25">
      <c r="A132" s="198">
        <v>59</v>
      </c>
      <c r="B132" s="12">
        <v>43906</v>
      </c>
      <c r="C132" s="22" t="s">
        <v>204</v>
      </c>
      <c r="D132" s="22" t="s">
        <v>124</v>
      </c>
      <c r="E132" s="22" t="s">
        <v>205</v>
      </c>
      <c r="F132" s="35">
        <v>0</v>
      </c>
      <c r="G132" s="36">
        <v>0</v>
      </c>
      <c r="H132" s="36">
        <v>0</v>
      </c>
      <c r="I132" s="24">
        <v>0</v>
      </c>
      <c r="J132" s="34">
        <v>5</v>
      </c>
      <c r="K132" s="34">
        <v>0</v>
      </c>
      <c r="L132" s="58" t="s">
        <v>112</v>
      </c>
      <c r="M132" s="12">
        <v>43909</v>
      </c>
      <c r="N132" s="198"/>
    </row>
    <row r="133" spans="1:14" ht="13.5" customHeight="1" x14ac:dyDescent="0.25">
      <c r="A133" s="198">
        <v>60</v>
      </c>
      <c r="B133" s="12">
        <v>43906</v>
      </c>
      <c r="C133" s="22" t="s">
        <v>206</v>
      </c>
      <c r="D133" s="22" t="s">
        <v>124</v>
      </c>
      <c r="E133" s="22" t="s">
        <v>207</v>
      </c>
      <c r="F133" s="35">
        <v>0</v>
      </c>
      <c r="G133" s="36">
        <v>0</v>
      </c>
      <c r="H133" s="36">
        <v>0</v>
      </c>
      <c r="I133" s="24">
        <v>0</v>
      </c>
      <c r="J133" s="34">
        <v>5</v>
      </c>
      <c r="K133" s="34">
        <v>0</v>
      </c>
      <c r="L133" s="58" t="s">
        <v>112</v>
      </c>
      <c r="M133" s="12">
        <v>43909</v>
      </c>
      <c r="N133" s="198"/>
    </row>
    <row r="134" spans="1:14" ht="13.5" customHeight="1" x14ac:dyDescent="0.25">
      <c r="A134" s="198">
        <v>61</v>
      </c>
      <c r="B134" s="12">
        <v>43906</v>
      </c>
      <c r="C134" s="22" t="s">
        <v>208</v>
      </c>
      <c r="D134" s="22" t="s">
        <v>124</v>
      </c>
      <c r="E134" s="22" t="s">
        <v>209</v>
      </c>
      <c r="F134" s="35">
        <v>0</v>
      </c>
      <c r="G134" s="36">
        <v>0</v>
      </c>
      <c r="H134" s="36">
        <v>0</v>
      </c>
      <c r="I134" s="24">
        <v>0</v>
      </c>
      <c r="J134" s="34">
        <v>5</v>
      </c>
      <c r="K134" s="34">
        <v>0</v>
      </c>
      <c r="L134" s="58" t="s">
        <v>112</v>
      </c>
      <c r="M134" s="12">
        <v>43909</v>
      </c>
      <c r="N134" s="198"/>
    </row>
    <row r="135" spans="1:14" ht="13.5" customHeight="1" x14ac:dyDescent="0.25">
      <c r="A135" s="198">
        <v>62</v>
      </c>
      <c r="B135" s="12">
        <v>43906</v>
      </c>
      <c r="C135" s="22" t="s">
        <v>210</v>
      </c>
      <c r="D135" s="22" t="s">
        <v>124</v>
      </c>
      <c r="E135" s="22" t="s">
        <v>211</v>
      </c>
      <c r="F135" s="35">
        <v>0</v>
      </c>
      <c r="G135" s="36">
        <v>0</v>
      </c>
      <c r="H135" s="36">
        <v>0</v>
      </c>
      <c r="I135" s="24">
        <v>0</v>
      </c>
      <c r="J135" s="34">
        <v>3</v>
      </c>
      <c r="K135" s="34">
        <v>0</v>
      </c>
      <c r="L135" s="58" t="s">
        <v>112</v>
      </c>
      <c r="M135" s="12">
        <v>43909</v>
      </c>
      <c r="N135" s="198"/>
    </row>
    <row r="136" spans="1:14" ht="13.5" customHeight="1" x14ac:dyDescent="0.25">
      <c r="A136" s="198">
        <v>63</v>
      </c>
      <c r="B136" s="12">
        <v>43906</v>
      </c>
      <c r="C136" s="22" t="s">
        <v>212</v>
      </c>
      <c r="D136" s="22" t="s">
        <v>124</v>
      </c>
      <c r="E136" s="22" t="s">
        <v>213</v>
      </c>
      <c r="F136" s="35">
        <v>0</v>
      </c>
      <c r="G136" s="36">
        <v>0</v>
      </c>
      <c r="H136" s="36">
        <v>0</v>
      </c>
      <c r="I136" s="24">
        <v>0</v>
      </c>
      <c r="J136" s="34">
        <v>4</v>
      </c>
      <c r="K136" s="34">
        <v>0</v>
      </c>
      <c r="L136" s="58" t="s">
        <v>112</v>
      </c>
      <c r="M136" s="12">
        <v>43909</v>
      </c>
      <c r="N136" s="198"/>
    </row>
    <row r="137" spans="1:14" ht="13.5" customHeight="1" x14ac:dyDescent="0.25">
      <c r="A137" s="198">
        <v>64</v>
      </c>
      <c r="B137" s="12">
        <v>43906</v>
      </c>
      <c r="C137" s="22" t="s">
        <v>214</v>
      </c>
      <c r="D137" s="22" t="s">
        <v>124</v>
      </c>
      <c r="E137" s="22" t="s">
        <v>215</v>
      </c>
      <c r="F137" s="35">
        <v>0</v>
      </c>
      <c r="G137" s="36">
        <v>0</v>
      </c>
      <c r="H137" s="36">
        <v>0</v>
      </c>
      <c r="I137" s="24">
        <v>0</v>
      </c>
      <c r="J137" s="34">
        <v>7</v>
      </c>
      <c r="K137" s="34">
        <v>0</v>
      </c>
      <c r="L137" s="58" t="s">
        <v>112</v>
      </c>
      <c r="M137" s="12">
        <v>43909</v>
      </c>
      <c r="N137" s="198"/>
    </row>
    <row r="138" spans="1:14" ht="13.5" customHeight="1" x14ac:dyDescent="0.25">
      <c r="A138" s="198">
        <v>65</v>
      </c>
      <c r="B138" s="12">
        <v>43906</v>
      </c>
      <c r="C138" s="22" t="s">
        <v>216</v>
      </c>
      <c r="D138" s="22" t="s">
        <v>124</v>
      </c>
      <c r="E138" s="22" t="s">
        <v>217</v>
      </c>
      <c r="F138" s="35">
        <v>0</v>
      </c>
      <c r="G138" s="36">
        <v>0</v>
      </c>
      <c r="H138" s="36">
        <v>0</v>
      </c>
      <c r="I138" s="24">
        <v>0</v>
      </c>
      <c r="J138" s="34">
        <v>5</v>
      </c>
      <c r="K138" s="34">
        <v>0</v>
      </c>
      <c r="L138" s="58" t="s">
        <v>112</v>
      </c>
      <c r="M138" s="12">
        <v>43909</v>
      </c>
      <c r="N138" s="198"/>
    </row>
    <row r="139" spans="1:14" ht="13.5" customHeight="1" x14ac:dyDescent="0.25">
      <c r="A139" s="198">
        <v>66</v>
      </c>
      <c r="B139" s="12">
        <v>43906</v>
      </c>
      <c r="C139" s="22" t="s">
        <v>218</v>
      </c>
      <c r="D139" s="22" t="s">
        <v>124</v>
      </c>
      <c r="E139" s="22" t="s">
        <v>219</v>
      </c>
      <c r="F139" s="35">
        <v>0</v>
      </c>
      <c r="G139" s="36">
        <v>0</v>
      </c>
      <c r="H139" s="36">
        <v>0</v>
      </c>
      <c r="I139" s="24">
        <v>0</v>
      </c>
      <c r="J139" s="34">
        <v>4</v>
      </c>
      <c r="K139" s="34">
        <v>0</v>
      </c>
      <c r="L139" s="58" t="s">
        <v>112</v>
      </c>
      <c r="M139" s="12">
        <v>43909</v>
      </c>
      <c r="N139" s="198"/>
    </row>
    <row r="140" spans="1:14" ht="13.5" customHeight="1" x14ac:dyDescent="0.25">
      <c r="A140" s="198">
        <v>67</v>
      </c>
      <c r="B140" s="12">
        <v>43906</v>
      </c>
      <c r="C140" s="22" t="s">
        <v>220</v>
      </c>
      <c r="D140" s="22" t="s">
        <v>124</v>
      </c>
      <c r="E140" s="22" t="s">
        <v>221</v>
      </c>
      <c r="F140" s="35">
        <v>0</v>
      </c>
      <c r="G140" s="36">
        <v>0</v>
      </c>
      <c r="H140" s="36">
        <v>1</v>
      </c>
      <c r="I140" s="24">
        <v>0</v>
      </c>
      <c r="J140" s="34">
        <v>13</v>
      </c>
      <c r="K140" s="34">
        <v>0</v>
      </c>
      <c r="L140" s="58" t="s">
        <v>222</v>
      </c>
      <c r="M140" s="12">
        <v>43906</v>
      </c>
      <c r="N140" s="198"/>
    </row>
    <row r="141" spans="1:14" ht="13.5" customHeight="1" x14ac:dyDescent="0.25">
      <c r="A141" s="198">
        <v>68</v>
      </c>
      <c r="B141" s="12">
        <v>43906</v>
      </c>
      <c r="C141" s="22" t="s">
        <v>220</v>
      </c>
      <c r="D141" s="22" t="s">
        <v>124</v>
      </c>
      <c r="E141" s="22" t="s">
        <v>223</v>
      </c>
      <c r="F141" s="25">
        <v>0</v>
      </c>
      <c r="G141" s="36">
        <v>0</v>
      </c>
      <c r="H141" s="36">
        <v>0</v>
      </c>
      <c r="I141" s="24">
        <v>0</v>
      </c>
      <c r="J141" s="34">
        <v>0</v>
      </c>
      <c r="K141" s="34">
        <v>0</v>
      </c>
      <c r="L141" s="58" t="s">
        <v>222</v>
      </c>
      <c r="M141" s="12">
        <v>43906</v>
      </c>
      <c r="N141" s="198"/>
    </row>
    <row r="142" spans="1:14" ht="13.5" customHeight="1" thickBot="1" x14ac:dyDescent="0.3">
      <c r="A142" s="198">
        <v>69</v>
      </c>
      <c r="B142" s="39">
        <v>43907</v>
      </c>
      <c r="C142" s="40" t="s">
        <v>224</v>
      </c>
      <c r="D142" s="20" t="s">
        <v>130</v>
      </c>
      <c r="E142" s="22" t="s">
        <v>175</v>
      </c>
      <c r="F142" s="35">
        <v>50</v>
      </c>
      <c r="G142" s="36">
        <v>50</v>
      </c>
      <c r="H142" s="36">
        <v>0</v>
      </c>
      <c r="I142" s="24">
        <v>0</v>
      </c>
      <c r="J142" s="34">
        <v>0</v>
      </c>
      <c r="K142" s="34">
        <v>0</v>
      </c>
      <c r="L142" s="58">
        <v>128356237</v>
      </c>
      <c r="M142" s="12">
        <v>43916</v>
      </c>
      <c r="N142" s="61" t="s">
        <v>225</v>
      </c>
    </row>
    <row r="143" spans="1:14" ht="13.5" customHeight="1" thickBot="1" x14ac:dyDescent="0.3">
      <c r="A143" s="198">
        <v>70</v>
      </c>
      <c r="B143" s="41">
        <v>43907</v>
      </c>
      <c r="C143" s="40" t="s">
        <v>224</v>
      </c>
      <c r="D143" s="20" t="s">
        <v>130</v>
      </c>
      <c r="E143" s="22" t="s">
        <v>175</v>
      </c>
      <c r="F143" s="35">
        <v>50</v>
      </c>
      <c r="G143" s="36">
        <v>50</v>
      </c>
      <c r="H143" s="36">
        <v>0</v>
      </c>
      <c r="I143" s="24">
        <v>0</v>
      </c>
      <c r="J143" s="34">
        <v>0</v>
      </c>
      <c r="K143" s="34"/>
      <c r="L143" s="58">
        <v>128356238</v>
      </c>
      <c r="M143" s="12">
        <v>43916</v>
      </c>
      <c r="N143" s="198"/>
    </row>
    <row r="144" spans="1:14" ht="13.5" customHeight="1" thickBot="1" x14ac:dyDescent="0.3">
      <c r="A144" s="198">
        <v>71</v>
      </c>
      <c r="B144" s="41">
        <v>43907</v>
      </c>
      <c r="C144" s="40" t="s">
        <v>226</v>
      </c>
      <c r="D144" s="20" t="s">
        <v>127</v>
      </c>
      <c r="E144" s="22" t="s">
        <v>227</v>
      </c>
      <c r="F144" s="35">
        <v>50</v>
      </c>
      <c r="G144" s="36">
        <v>50</v>
      </c>
      <c r="H144" s="36">
        <v>0</v>
      </c>
      <c r="I144" s="24">
        <v>0</v>
      </c>
      <c r="J144" s="34">
        <v>0</v>
      </c>
      <c r="K144" s="34"/>
      <c r="L144" s="58">
        <v>128356239</v>
      </c>
      <c r="M144" s="12">
        <v>43909</v>
      </c>
      <c r="N144" s="61" t="s">
        <v>225</v>
      </c>
    </row>
    <row r="145" spans="1:18" ht="13.5" customHeight="1" thickBot="1" x14ac:dyDescent="0.3">
      <c r="A145" s="198">
        <v>72</v>
      </c>
      <c r="B145" s="41">
        <v>43907</v>
      </c>
      <c r="C145" s="40" t="s">
        <v>226</v>
      </c>
      <c r="D145" s="20" t="s">
        <v>127</v>
      </c>
      <c r="E145" s="22" t="s">
        <v>228</v>
      </c>
      <c r="F145" s="35">
        <v>50</v>
      </c>
      <c r="G145" s="36">
        <v>50</v>
      </c>
      <c r="H145" s="36">
        <v>0</v>
      </c>
      <c r="I145" s="24">
        <v>0</v>
      </c>
      <c r="J145" s="34">
        <v>0</v>
      </c>
      <c r="K145" s="34"/>
      <c r="L145" s="58">
        <v>128356240</v>
      </c>
      <c r="M145" s="12">
        <v>43909</v>
      </c>
      <c r="N145" s="61" t="s">
        <v>229</v>
      </c>
      <c r="O145" s="198"/>
      <c r="P145" s="198"/>
      <c r="Q145" s="198"/>
      <c r="R145" s="198"/>
    </row>
    <row r="146" spans="1:18" ht="13.5" customHeight="1" thickBot="1" x14ac:dyDescent="0.3">
      <c r="A146" s="198">
        <v>73</v>
      </c>
      <c r="B146" s="41">
        <v>43907</v>
      </c>
      <c r="C146" s="40" t="s">
        <v>230</v>
      </c>
      <c r="D146" s="20" t="s">
        <v>130</v>
      </c>
      <c r="E146" s="22" t="s">
        <v>231</v>
      </c>
      <c r="F146" s="35">
        <v>50</v>
      </c>
      <c r="G146" s="36">
        <v>50</v>
      </c>
      <c r="H146" s="36">
        <v>0</v>
      </c>
      <c r="I146" s="24">
        <v>0</v>
      </c>
      <c r="J146" s="34">
        <v>0</v>
      </c>
      <c r="K146" s="34"/>
      <c r="L146" s="58">
        <v>128356241</v>
      </c>
      <c r="M146" s="12">
        <v>43914</v>
      </c>
      <c r="N146" s="61" t="s">
        <v>225</v>
      </c>
      <c r="O146" s="198"/>
      <c r="P146" s="198"/>
      <c r="Q146" s="198"/>
      <c r="R146" s="198"/>
    </row>
    <row r="147" spans="1:18" ht="13.5" customHeight="1" thickBot="1" x14ac:dyDescent="0.3">
      <c r="A147" s="198">
        <v>74</v>
      </c>
      <c r="B147" s="41">
        <v>43907</v>
      </c>
      <c r="C147" s="40" t="s">
        <v>230</v>
      </c>
      <c r="D147" s="20" t="s">
        <v>130</v>
      </c>
      <c r="E147" s="22" t="s">
        <v>232</v>
      </c>
      <c r="F147" s="35">
        <v>50</v>
      </c>
      <c r="G147" s="36">
        <v>50</v>
      </c>
      <c r="H147" s="36">
        <v>0</v>
      </c>
      <c r="I147" s="24">
        <v>0</v>
      </c>
      <c r="J147" s="34">
        <v>0</v>
      </c>
      <c r="K147" s="34"/>
      <c r="L147" s="58">
        <v>128356242</v>
      </c>
      <c r="M147" s="12">
        <v>43914</v>
      </c>
      <c r="N147" s="61" t="s">
        <v>229</v>
      </c>
      <c r="O147" s="198"/>
      <c r="P147" s="198"/>
      <c r="Q147" s="198"/>
      <c r="R147" s="198"/>
    </row>
    <row r="148" spans="1:18" ht="13.5" customHeight="1" thickBot="1" x14ac:dyDescent="0.3">
      <c r="A148" s="198">
        <v>75</v>
      </c>
      <c r="B148" s="41">
        <v>43907</v>
      </c>
      <c r="C148" s="40" t="s">
        <v>230</v>
      </c>
      <c r="D148" s="20" t="s">
        <v>130</v>
      </c>
      <c r="E148" s="22" t="s">
        <v>179</v>
      </c>
      <c r="F148" s="35">
        <v>50</v>
      </c>
      <c r="G148" s="36">
        <v>50</v>
      </c>
      <c r="H148" s="36">
        <v>0</v>
      </c>
      <c r="I148" s="24">
        <v>0</v>
      </c>
      <c r="J148" s="34">
        <v>0</v>
      </c>
      <c r="K148" s="34"/>
      <c r="L148" s="58">
        <v>128356261</v>
      </c>
      <c r="M148" s="12">
        <v>43914</v>
      </c>
      <c r="N148" s="198"/>
      <c r="O148" s="198"/>
      <c r="P148" s="198"/>
      <c r="Q148" s="198"/>
      <c r="R148" s="198"/>
    </row>
    <row r="149" spans="1:18" ht="13.5" customHeight="1" thickBot="1" x14ac:dyDescent="0.3">
      <c r="A149" s="198">
        <v>76</v>
      </c>
      <c r="B149" s="41">
        <v>43907</v>
      </c>
      <c r="C149" s="40" t="s">
        <v>233</v>
      </c>
      <c r="D149" s="20" t="s">
        <v>127</v>
      </c>
      <c r="E149" s="22" t="s">
        <v>234</v>
      </c>
      <c r="F149" s="35">
        <v>50</v>
      </c>
      <c r="G149" s="36">
        <v>50</v>
      </c>
      <c r="H149" s="36">
        <v>0</v>
      </c>
      <c r="I149" s="24">
        <v>0</v>
      </c>
      <c r="J149" s="34">
        <v>0</v>
      </c>
      <c r="K149" s="34"/>
      <c r="L149" s="58">
        <v>128356243</v>
      </c>
      <c r="M149" s="12">
        <v>43909</v>
      </c>
      <c r="N149" s="61" t="s">
        <v>229</v>
      </c>
      <c r="O149" s="198"/>
      <c r="P149" s="198"/>
      <c r="Q149" s="198"/>
      <c r="R149" s="198"/>
    </row>
    <row r="150" spans="1:18" ht="13.5" customHeight="1" thickBot="1" x14ac:dyDescent="0.3">
      <c r="A150" s="198">
        <v>77</v>
      </c>
      <c r="B150" s="41">
        <v>43907</v>
      </c>
      <c r="C150" s="22" t="s">
        <v>131</v>
      </c>
      <c r="D150" s="20" t="s">
        <v>108</v>
      </c>
      <c r="E150" s="22" t="s">
        <v>235</v>
      </c>
      <c r="F150" s="35">
        <v>50</v>
      </c>
      <c r="G150" s="36">
        <v>50</v>
      </c>
      <c r="H150" s="36">
        <v>0</v>
      </c>
      <c r="I150" s="24">
        <v>0</v>
      </c>
      <c r="J150" s="34">
        <v>0</v>
      </c>
      <c r="K150" s="34"/>
      <c r="L150" s="58">
        <v>128356244</v>
      </c>
      <c r="M150" s="12">
        <v>43915</v>
      </c>
      <c r="N150" s="61" t="s">
        <v>229</v>
      </c>
      <c r="O150" s="198"/>
      <c r="P150" s="198"/>
      <c r="Q150" s="198"/>
      <c r="R150" s="198"/>
    </row>
    <row r="151" spans="1:18" ht="13.5" customHeight="1" thickBot="1" x14ac:dyDescent="0.3">
      <c r="A151" s="198">
        <v>78</v>
      </c>
      <c r="B151" s="41">
        <v>43907</v>
      </c>
      <c r="C151" s="40" t="s">
        <v>236</v>
      </c>
      <c r="D151" s="20" t="s">
        <v>108</v>
      </c>
      <c r="E151" s="22" t="s">
        <v>237</v>
      </c>
      <c r="F151" s="35">
        <v>50</v>
      </c>
      <c r="G151" s="36">
        <v>50</v>
      </c>
      <c r="H151" s="36">
        <v>0</v>
      </c>
      <c r="I151" s="24">
        <v>0</v>
      </c>
      <c r="J151" s="34">
        <v>0</v>
      </c>
      <c r="K151" s="34"/>
      <c r="L151" s="58">
        <v>128356245</v>
      </c>
      <c r="M151" s="12">
        <v>43909</v>
      </c>
      <c r="N151" s="61" t="s">
        <v>225</v>
      </c>
      <c r="O151" s="198"/>
      <c r="P151" s="198"/>
      <c r="Q151" s="198"/>
      <c r="R151" s="198"/>
    </row>
    <row r="152" spans="1:18" ht="13.5" customHeight="1" thickBot="1" x14ac:dyDescent="0.3">
      <c r="A152" s="198">
        <v>79</v>
      </c>
      <c r="B152" s="41">
        <v>43907</v>
      </c>
      <c r="C152" s="40" t="s">
        <v>236</v>
      </c>
      <c r="D152" s="20" t="s">
        <v>108</v>
      </c>
      <c r="E152" s="22" t="s">
        <v>238</v>
      </c>
      <c r="F152" s="35">
        <v>50</v>
      </c>
      <c r="G152" s="36">
        <v>50</v>
      </c>
      <c r="H152" s="36">
        <v>0</v>
      </c>
      <c r="I152" s="24">
        <v>0</v>
      </c>
      <c r="J152" s="34">
        <v>0</v>
      </c>
      <c r="K152" s="34"/>
      <c r="L152" s="58">
        <v>128356246</v>
      </c>
      <c r="M152" s="12">
        <v>43909</v>
      </c>
      <c r="N152" s="61" t="s">
        <v>229</v>
      </c>
      <c r="O152" s="198"/>
      <c r="P152" s="198"/>
      <c r="Q152" s="198"/>
      <c r="R152" s="198"/>
    </row>
    <row r="153" spans="1:18" ht="13.5" customHeight="1" thickBot="1" x14ac:dyDescent="0.3">
      <c r="A153" s="198">
        <v>80</v>
      </c>
      <c r="B153" s="41">
        <v>43907</v>
      </c>
      <c r="C153" s="8" t="s">
        <v>144</v>
      </c>
      <c r="D153" s="8" t="s">
        <v>108</v>
      </c>
      <c r="E153" s="22" t="s">
        <v>239</v>
      </c>
      <c r="F153" s="35">
        <v>50</v>
      </c>
      <c r="G153" s="36">
        <v>50</v>
      </c>
      <c r="H153" s="36">
        <v>0</v>
      </c>
      <c r="I153" s="24">
        <v>0</v>
      </c>
      <c r="J153" s="34">
        <v>0</v>
      </c>
      <c r="K153" s="34"/>
      <c r="L153" s="58">
        <v>128356247</v>
      </c>
      <c r="M153" s="12">
        <v>43915</v>
      </c>
      <c r="N153" s="61" t="s">
        <v>229</v>
      </c>
      <c r="O153" s="198"/>
      <c r="P153" s="198"/>
      <c r="Q153" s="198"/>
      <c r="R153" s="198"/>
    </row>
    <row r="154" spans="1:18" ht="13.5" customHeight="1" thickBot="1" x14ac:dyDescent="0.3">
      <c r="A154" s="198">
        <v>81</v>
      </c>
      <c r="B154" s="41">
        <v>43907</v>
      </c>
      <c r="C154" s="40" t="s">
        <v>240</v>
      </c>
      <c r="D154" s="20" t="s">
        <v>127</v>
      </c>
      <c r="E154" s="22" t="s">
        <v>241</v>
      </c>
      <c r="F154" s="35">
        <v>50</v>
      </c>
      <c r="G154" s="36">
        <v>50</v>
      </c>
      <c r="H154" s="36">
        <v>0</v>
      </c>
      <c r="I154" s="24">
        <v>0</v>
      </c>
      <c r="J154" s="34">
        <v>0</v>
      </c>
      <c r="K154" s="34"/>
      <c r="L154" s="58">
        <v>128356248</v>
      </c>
      <c r="M154" s="76">
        <v>43909</v>
      </c>
      <c r="N154" s="61" t="s">
        <v>229</v>
      </c>
      <c r="O154" s="198"/>
      <c r="P154" s="198"/>
      <c r="Q154" s="198"/>
      <c r="R154" s="198"/>
    </row>
    <row r="155" spans="1:18" ht="13.5" customHeight="1" thickBot="1" x14ac:dyDescent="0.3">
      <c r="A155" s="198">
        <v>82</v>
      </c>
      <c r="B155" s="41">
        <v>43907</v>
      </c>
      <c r="C155" s="42" t="s">
        <v>242</v>
      </c>
      <c r="D155" s="59" t="s">
        <v>108</v>
      </c>
      <c r="E155" s="22" t="s">
        <v>243</v>
      </c>
      <c r="F155" s="35">
        <v>50</v>
      </c>
      <c r="G155" s="36">
        <v>50</v>
      </c>
      <c r="H155" s="36">
        <v>0</v>
      </c>
      <c r="I155" s="24">
        <v>0</v>
      </c>
      <c r="J155" s="34">
        <v>0</v>
      </c>
      <c r="K155" s="34"/>
      <c r="L155" s="58">
        <v>128356249</v>
      </c>
      <c r="M155" s="76">
        <v>43914</v>
      </c>
      <c r="N155" s="61" t="s">
        <v>225</v>
      </c>
      <c r="O155" s="198"/>
      <c r="P155" s="198"/>
      <c r="Q155" s="198"/>
      <c r="R155" s="198"/>
    </row>
    <row r="156" spans="1:18" ht="13.5" customHeight="1" thickBot="1" x14ac:dyDescent="0.3">
      <c r="A156" s="198">
        <v>83</v>
      </c>
      <c r="B156" s="41">
        <v>43907</v>
      </c>
      <c r="C156" s="42" t="s">
        <v>242</v>
      </c>
      <c r="D156" s="59" t="s">
        <v>108</v>
      </c>
      <c r="E156" s="22" t="s">
        <v>244</v>
      </c>
      <c r="F156" s="35">
        <v>50</v>
      </c>
      <c r="G156" s="36">
        <v>50</v>
      </c>
      <c r="H156" s="36">
        <v>0</v>
      </c>
      <c r="I156" s="24">
        <v>0</v>
      </c>
      <c r="J156" s="34">
        <v>0</v>
      </c>
      <c r="K156" s="34"/>
      <c r="L156" s="58">
        <v>128356250</v>
      </c>
      <c r="M156" s="76">
        <v>43914</v>
      </c>
      <c r="N156" s="61" t="s">
        <v>229</v>
      </c>
      <c r="O156" s="198"/>
      <c r="P156" s="198"/>
      <c r="Q156" s="198"/>
      <c r="R156" s="198"/>
    </row>
    <row r="157" spans="1:18" ht="13.5" customHeight="1" thickBot="1" x14ac:dyDescent="0.3">
      <c r="A157" s="198">
        <v>84</v>
      </c>
      <c r="B157" s="41">
        <v>43907</v>
      </c>
      <c r="C157" s="40" t="s">
        <v>170</v>
      </c>
      <c r="D157" s="20" t="s">
        <v>127</v>
      </c>
      <c r="E157" s="22" t="s">
        <v>245</v>
      </c>
      <c r="F157" s="35">
        <v>50</v>
      </c>
      <c r="G157" s="36">
        <v>50</v>
      </c>
      <c r="H157" s="36">
        <v>0</v>
      </c>
      <c r="I157" s="24">
        <v>0</v>
      </c>
      <c r="J157" s="34">
        <v>0</v>
      </c>
      <c r="K157" s="34"/>
      <c r="L157" s="58">
        <v>128356251</v>
      </c>
      <c r="M157" s="76">
        <v>43914</v>
      </c>
      <c r="N157" s="61" t="s">
        <v>229</v>
      </c>
      <c r="O157" s="198"/>
      <c r="P157" s="198"/>
      <c r="Q157" s="198"/>
      <c r="R157" s="198"/>
    </row>
    <row r="158" spans="1:18" ht="13.5" customHeight="1" thickBot="1" x14ac:dyDescent="0.3">
      <c r="A158" s="198">
        <v>85</v>
      </c>
      <c r="B158" s="41">
        <v>43907</v>
      </c>
      <c r="C158" s="40" t="s">
        <v>136</v>
      </c>
      <c r="D158" s="20" t="s">
        <v>136</v>
      </c>
      <c r="E158" s="22" t="s">
        <v>246</v>
      </c>
      <c r="F158" s="35">
        <v>50</v>
      </c>
      <c r="G158" s="36">
        <v>50</v>
      </c>
      <c r="H158" s="36">
        <v>0</v>
      </c>
      <c r="I158" s="24">
        <v>0</v>
      </c>
      <c r="J158" s="34">
        <v>0</v>
      </c>
      <c r="K158" s="34"/>
      <c r="L158" s="58">
        <v>128356252</v>
      </c>
      <c r="M158" s="76">
        <v>43909</v>
      </c>
      <c r="N158" s="61" t="s">
        <v>229</v>
      </c>
      <c r="O158" s="198"/>
      <c r="P158" s="198"/>
      <c r="Q158" s="198"/>
      <c r="R158" s="198"/>
    </row>
    <row r="159" spans="1:18" ht="13.5" customHeight="1" thickBot="1" x14ac:dyDescent="0.3">
      <c r="A159" s="198">
        <v>86</v>
      </c>
      <c r="B159" s="41">
        <v>43907</v>
      </c>
      <c r="C159" s="20" t="s">
        <v>208</v>
      </c>
      <c r="D159" s="20" t="s">
        <v>124</v>
      </c>
      <c r="E159" s="22" t="s">
        <v>209</v>
      </c>
      <c r="F159" s="35">
        <v>0</v>
      </c>
      <c r="G159" s="36">
        <v>50</v>
      </c>
      <c r="H159" s="36">
        <v>0</v>
      </c>
      <c r="I159" s="24">
        <v>0</v>
      </c>
      <c r="J159" s="34">
        <v>0</v>
      </c>
      <c r="K159" s="34"/>
      <c r="L159" s="18" t="s">
        <v>222</v>
      </c>
      <c r="M159" s="76">
        <v>43907</v>
      </c>
      <c r="N159" s="198"/>
      <c r="O159" s="198"/>
      <c r="P159" s="198"/>
      <c r="Q159" s="198"/>
      <c r="R159" s="198"/>
    </row>
    <row r="160" spans="1:18" ht="13.5" customHeight="1" thickBot="1" x14ac:dyDescent="0.3">
      <c r="A160" s="198">
        <v>87</v>
      </c>
      <c r="B160" s="41">
        <v>43907</v>
      </c>
      <c r="C160" s="40" t="s">
        <v>216</v>
      </c>
      <c r="D160" s="20" t="s">
        <v>124</v>
      </c>
      <c r="E160" s="22" t="s">
        <v>217</v>
      </c>
      <c r="F160" s="35">
        <v>50</v>
      </c>
      <c r="G160" s="36">
        <v>0</v>
      </c>
      <c r="H160" s="36">
        <v>0</v>
      </c>
      <c r="I160" s="24">
        <v>0</v>
      </c>
      <c r="J160" s="34">
        <v>0</v>
      </c>
      <c r="K160" s="34"/>
      <c r="L160" s="18" t="s">
        <v>222</v>
      </c>
      <c r="M160" s="76">
        <v>43907</v>
      </c>
      <c r="N160" s="198"/>
      <c r="O160" s="198"/>
      <c r="P160" s="198"/>
      <c r="Q160" s="198"/>
      <c r="R160" s="198">
        <v>0</v>
      </c>
    </row>
    <row r="161" spans="1:13" ht="13.5" customHeight="1" thickBot="1" x14ac:dyDescent="0.3">
      <c r="A161" s="198">
        <v>88</v>
      </c>
      <c r="B161" s="41">
        <v>43909</v>
      </c>
      <c r="C161" s="20" t="s">
        <v>188</v>
      </c>
      <c r="D161" s="20" t="s">
        <v>130</v>
      </c>
      <c r="E161" s="22" t="s">
        <v>247</v>
      </c>
      <c r="F161" s="35">
        <v>0</v>
      </c>
      <c r="G161" s="36">
        <v>0</v>
      </c>
      <c r="H161" s="36">
        <v>0</v>
      </c>
      <c r="I161" s="24">
        <v>0</v>
      </c>
      <c r="J161" s="34">
        <v>4</v>
      </c>
      <c r="K161" s="34">
        <v>0</v>
      </c>
      <c r="L161" s="58">
        <v>128383932</v>
      </c>
      <c r="M161" s="76">
        <v>43920</v>
      </c>
    </row>
    <row r="162" spans="1:13" ht="13.5" customHeight="1" thickBot="1" x14ac:dyDescent="0.3">
      <c r="A162" s="198">
        <v>89</v>
      </c>
      <c r="B162" s="41">
        <v>43909</v>
      </c>
      <c r="C162" s="20" t="s">
        <v>187</v>
      </c>
      <c r="D162" s="20" t="s">
        <v>127</v>
      </c>
      <c r="E162" s="22" t="s">
        <v>248</v>
      </c>
      <c r="F162" s="35">
        <v>0</v>
      </c>
      <c r="G162" s="36">
        <v>0</v>
      </c>
      <c r="H162" s="36">
        <v>0</v>
      </c>
      <c r="I162" s="24">
        <v>0</v>
      </c>
      <c r="J162" s="34">
        <v>2</v>
      </c>
      <c r="K162" s="34">
        <v>0</v>
      </c>
      <c r="L162" s="58">
        <v>128383933</v>
      </c>
      <c r="M162" s="76">
        <v>43923</v>
      </c>
    </row>
    <row r="163" spans="1:13" ht="13.5" customHeight="1" thickBot="1" x14ac:dyDescent="0.3">
      <c r="A163" s="198">
        <v>90</v>
      </c>
      <c r="B163" s="41">
        <v>43909</v>
      </c>
      <c r="C163" s="20" t="s">
        <v>249</v>
      </c>
      <c r="D163" s="20" t="s">
        <v>127</v>
      </c>
      <c r="E163" s="22" t="s">
        <v>168</v>
      </c>
      <c r="F163" s="35">
        <v>0</v>
      </c>
      <c r="G163" s="36">
        <v>0</v>
      </c>
      <c r="H163" s="36">
        <v>0</v>
      </c>
      <c r="I163" s="24">
        <v>0</v>
      </c>
      <c r="J163" s="34">
        <v>2</v>
      </c>
      <c r="K163" s="34">
        <v>0</v>
      </c>
      <c r="L163" s="58">
        <v>128383917</v>
      </c>
      <c r="M163" s="76">
        <v>43923</v>
      </c>
    </row>
    <row r="164" spans="1:13" ht="13.5" customHeight="1" thickBot="1" x14ac:dyDescent="0.3">
      <c r="A164" s="198">
        <v>91</v>
      </c>
      <c r="B164" s="41">
        <v>43909</v>
      </c>
      <c r="C164" s="20" t="s">
        <v>148</v>
      </c>
      <c r="D164" s="20" t="s">
        <v>108</v>
      </c>
      <c r="E164" s="22" t="s">
        <v>250</v>
      </c>
      <c r="F164" s="35">
        <v>50</v>
      </c>
      <c r="G164" s="36">
        <v>50</v>
      </c>
      <c r="H164" s="36">
        <v>0</v>
      </c>
      <c r="I164" s="24">
        <v>0</v>
      </c>
      <c r="J164" s="34">
        <v>0</v>
      </c>
      <c r="K164" s="34">
        <v>0</v>
      </c>
      <c r="L164" s="58">
        <v>128383918</v>
      </c>
      <c r="M164" s="66">
        <v>43924</v>
      </c>
    </row>
    <row r="165" spans="1:13" ht="13.5" customHeight="1" thickBot="1" x14ac:dyDescent="0.3">
      <c r="A165" s="198">
        <v>92</v>
      </c>
      <c r="B165" s="41">
        <v>43909</v>
      </c>
      <c r="C165" s="13" t="s">
        <v>189</v>
      </c>
      <c r="D165" s="20" t="s">
        <v>108</v>
      </c>
      <c r="E165" s="22" t="s">
        <v>251</v>
      </c>
      <c r="F165" s="35">
        <v>50</v>
      </c>
      <c r="G165" s="36">
        <v>50</v>
      </c>
      <c r="H165" s="36">
        <v>0</v>
      </c>
      <c r="I165" s="24">
        <v>0</v>
      </c>
      <c r="J165" s="34">
        <v>0</v>
      </c>
      <c r="K165" s="34">
        <v>0</v>
      </c>
      <c r="L165" s="58">
        <v>128383921</v>
      </c>
      <c r="M165" s="12">
        <v>43917</v>
      </c>
    </row>
    <row r="166" spans="1:13" ht="13.5" customHeight="1" thickBot="1" x14ac:dyDescent="0.3">
      <c r="A166" s="198">
        <v>93</v>
      </c>
      <c r="B166" s="41">
        <v>43909</v>
      </c>
      <c r="C166" s="13" t="s">
        <v>189</v>
      </c>
      <c r="D166" s="20" t="s">
        <v>108</v>
      </c>
      <c r="E166" s="22" t="s">
        <v>252</v>
      </c>
      <c r="F166" s="35">
        <v>50</v>
      </c>
      <c r="G166" s="36">
        <v>50</v>
      </c>
      <c r="H166" s="36">
        <v>0</v>
      </c>
      <c r="I166" s="24">
        <v>0</v>
      </c>
      <c r="J166" s="34">
        <v>0</v>
      </c>
      <c r="K166" s="34">
        <v>0</v>
      </c>
      <c r="L166" s="58">
        <v>128383919</v>
      </c>
      <c r="M166" s="12">
        <v>43917</v>
      </c>
    </row>
    <row r="167" spans="1:13" ht="13.5" customHeight="1" thickBot="1" x14ac:dyDescent="0.3">
      <c r="A167" s="198">
        <v>94</v>
      </c>
      <c r="B167" s="41">
        <v>43909</v>
      </c>
      <c r="C167" s="13" t="s">
        <v>189</v>
      </c>
      <c r="D167" s="20" t="s">
        <v>108</v>
      </c>
      <c r="E167" s="22" t="s">
        <v>253</v>
      </c>
      <c r="F167" s="35">
        <v>0</v>
      </c>
      <c r="G167" s="36">
        <v>0</v>
      </c>
      <c r="H167" s="36">
        <v>0</v>
      </c>
      <c r="I167" s="24">
        <v>0</v>
      </c>
      <c r="J167" s="34">
        <v>3</v>
      </c>
      <c r="K167" s="34">
        <v>0</v>
      </c>
      <c r="L167" s="58">
        <v>128383920</v>
      </c>
      <c r="M167" s="12">
        <v>43917</v>
      </c>
    </row>
    <row r="168" spans="1:13" ht="13.5" customHeight="1" thickBot="1" x14ac:dyDescent="0.3">
      <c r="A168" s="198">
        <v>95</v>
      </c>
      <c r="B168" s="41">
        <v>43909</v>
      </c>
      <c r="C168" s="22" t="s">
        <v>131</v>
      </c>
      <c r="D168" s="79" t="s">
        <v>108</v>
      </c>
      <c r="E168" s="43" t="s">
        <v>132</v>
      </c>
      <c r="F168" s="35">
        <v>0</v>
      </c>
      <c r="G168" s="36">
        <v>0</v>
      </c>
      <c r="H168" s="36">
        <v>0</v>
      </c>
      <c r="I168" s="24">
        <v>0</v>
      </c>
      <c r="J168" s="34">
        <v>2</v>
      </c>
      <c r="K168" s="34">
        <v>0</v>
      </c>
      <c r="L168" s="58">
        <v>128383923</v>
      </c>
      <c r="M168" s="12">
        <v>43917</v>
      </c>
    </row>
    <row r="169" spans="1:13" ht="13.5" customHeight="1" thickBot="1" x14ac:dyDescent="0.3">
      <c r="A169" s="198">
        <v>96</v>
      </c>
      <c r="B169" s="41">
        <v>43909</v>
      </c>
      <c r="C169" s="20" t="s">
        <v>200</v>
      </c>
      <c r="D169" s="20" t="s">
        <v>108</v>
      </c>
      <c r="E169" s="22" t="s">
        <v>201</v>
      </c>
      <c r="F169" s="35">
        <v>0</v>
      </c>
      <c r="G169" s="36">
        <v>0</v>
      </c>
      <c r="H169" s="36">
        <v>0</v>
      </c>
      <c r="I169" s="24">
        <v>0</v>
      </c>
      <c r="J169" s="34">
        <v>2</v>
      </c>
      <c r="K169" s="34">
        <v>0</v>
      </c>
      <c r="L169" s="58">
        <v>128383922</v>
      </c>
      <c r="M169" s="12">
        <v>43917</v>
      </c>
    </row>
    <row r="170" spans="1:13" ht="13.5" customHeight="1" thickBot="1" x14ac:dyDescent="0.3">
      <c r="A170" s="198">
        <v>97</v>
      </c>
      <c r="B170" s="41">
        <v>43909</v>
      </c>
      <c r="C170" s="20" t="s">
        <v>236</v>
      </c>
      <c r="D170" s="20" t="s">
        <v>108</v>
      </c>
      <c r="E170" s="22" t="s">
        <v>254</v>
      </c>
      <c r="F170" s="35">
        <v>50</v>
      </c>
      <c r="G170" s="36">
        <v>0</v>
      </c>
      <c r="H170" s="36">
        <v>1</v>
      </c>
      <c r="I170" s="24">
        <v>0</v>
      </c>
      <c r="J170" s="34">
        <v>3</v>
      </c>
      <c r="K170" s="34">
        <v>0</v>
      </c>
      <c r="L170" s="58">
        <v>128383924</v>
      </c>
      <c r="M170" s="12">
        <v>43915</v>
      </c>
    </row>
    <row r="171" spans="1:13" ht="13.5" customHeight="1" thickBot="1" x14ac:dyDescent="0.3">
      <c r="A171" s="198">
        <v>98</v>
      </c>
      <c r="B171" s="41">
        <v>43909</v>
      </c>
      <c r="C171" s="20" t="s">
        <v>144</v>
      </c>
      <c r="D171" s="20" t="s">
        <v>108</v>
      </c>
      <c r="E171" s="22" t="s">
        <v>145</v>
      </c>
      <c r="F171" s="35">
        <v>0</v>
      </c>
      <c r="G171" s="36">
        <v>0</v>
      </c>
      <c r="H171" s="36">
        <v>0</v>
      </c>
      <c r="I171" s="24">
        <v>0</v>
      </c>
      <c r="J171" s="34">
        <v>3</v>
      </c>
      <c r="K171" s="34">
        <v>0</v>
      </c>
      <c r="L171" s="58">
        <v>128383925</v>
      </c>
      <c r="M171" s="67">
        <v>43923</v>
      </c>
    </row>
    <row r="172" spans="1:13" ht="13.5" customHeight="1" thickBot="1" x14ac:dyDescent="0.3">
      <c r="A172" s="198">
        <v>99</v>
      </c>
      <c r="B172" s="41">
        <v>43909</v>
      </c>
      <c r="C172" s="20" t="s">
        <v>165</v>
      </c>
      <c r="D172" s="20" t="s">
        <v>127</v>
      </c>
      <c r="E172" s="22" t="s">
        <v>166</v>
      </c>
      <c r="F172" s="35">
        <v>0</v>
      </c>
      <c r="G172" s="36">
        <v>0</v>
      </c>
      <c r="H172" s="36">
        <v>0</v>
      </c>
      <c r="I172" s="24">
        <v>0</v>
      </c>
      <c r="J172" s="34">
        <v>2</v>
      </c>
      <c r="K172" s="34">
        <v>0</v>
      </c>
      <c r="L172" s="58">
        <v>128383926</v>
      </c>
      <c r="M172" s="12">
        <v>43917</v>
      </c>
    </row>
    <row r="173" spans="1:13" ht="13.5" customHeight="1" thickBot="1" x14ac:dyDescent="0.3">
      <c r="A173" s="198">
        <v>100</v>
      </c>
      <c r="B173" s="41">
        <v>43909</v>
      </c>
      <c r="C173" s="20" t="s">
        <v>154</v>
      </c>
      <c r="D173" s="20" t="s">
        <v>108</v>
      </c>
      <c r="E173" s="22" t="s">
        <v>155</v>
      </c>
      <c r="F173" s="35">
        <v>0</v>
      </c>
      <c r="G173" s="36">
        <v>0</v>
      </c>
      <c r="H173" s="36">
        <v>0</v>
      </c>
      <c r="I173" s="24">
        <v>0</v>
      </c>
      <c r="J173" s="34">
        <v>1</v>
      </c>
      <c r="K173" s="34">
        <v>0</v>
      </c>
      <c r="L173" s="58">
        <v>128383927</v>
      </c>
      <c r="M173" s="12">
        <v>43917</v>
      </c>
    </row>
    <row r="174" spans="1:13" ht="13.5" customHeight="1" thickBot="1" x14ac:dyDescent="0.3">
      <c r="A174" s="198">
        <v>101</v>
      </c>
      <c r="B174" s="41">
        <v>43909</v>
      </c>
      <c r="C174" s="20" t="s">
        <v>136</v>
      </c>
      <c r="D174" s="20" t="s">
        <v>136</v>
      </c>
      <c r="E174" s="22" t="s">
        <v>158</v>
      </c>
      <c r="F174" s="35">
        <v>0</v>
      </c>
      <c r="G174" s="36">
        <v>0</v>
      </c>
      <c r="H174" s="36">
        <v>0</v>
      </c>
      <c r="I174" s="24">
        <v>0</v>
      </c>
      <c r="J174" s="34">
        <v>2</v>
      </c>
      <c r="K174" s="34">
        <v>0</v>
      </c>
      <c r="L174" s="58">
        <v>128383929</v>
      </c>
      <c r="M174" s="12">
        <v>43914</v>
      </c>
    </row>
    <row r="175" spans="1:13" ht="13.5" customHeight="1" thickBot="1" x14ac:dyDescent="0.3">
      <c r="A175" s="198">
        <v>102</v>
      </c>
      <c r="B175" s="41">
        <v>43909</v>
      </c>
      <c r="C175" s="20" t="s">
        <v>170</v>
      </c>
      <c r="D175" s="20" t="s">
        <v>127</v>
      </c>
      <c r="E175" s="22" t="s">
        <v>171</v>
      </c>
      <c r="F175" s="35">
        <v>0</v>
      </c>
      <c r="G175" s="36">
        <v>0</v>
      </c>
      <c r="H175" s="36">
        <v>1</v>
      </c>
      <c r="I175" s="24">
        <v>0</v>
      </c>
      <c r="J175" s="34">
        <v>2</v>
      </c>
      <c r="K175" s="34">
        <v>0</v>
      </c>
      <c r="L175" s="58">
        <v>128383934</v>
      </c>
      <c r="M175" s="66">
        <v>43923</v>
      </c>
    </row>
    <row r="176" spans="1:13" ht="13.5" customHeight="1" thickBot="1" x14ac:dyDescent="0.3">
      <c r="A176" s="198">
        <v>103</v>
      </c>
      <c r="B176" s="41">
        <v>43909</v>
      </c>
      <c r="C176" s="13" t="s">
        <v>110</v>
      </c>
      <c r="D176" s="13" t="s">
        <v>108</v>
      </c>
      <c r="E176" s="22" t="s">
        <v>111</v>
      </c>
      <c r="F176" s="35">
        <v>0</v>
      </c>
      <c r="G176" s="36">
        <v>0</v>
      </c>
      <c r="H176" s="36">
        <v>0</v>
      </c>
      <c r="I176" s="24">
        <v>0</v>
      </c>
      <c r="J176" s="34">
        <v>4</v>
      </c>
      <c r="K176" s="34">
        <v>0</v>
      </c>
      <c r="L176" s="58">
        <v>128383930</v>
      </c>
      <c r="M176" s="12">
        <v>43915</v>
      </c>
    </row>
    <row r="177" spans="1:14" ht="13.5" customHeight="1" thickBot="1" x14ac:dyDescent="0.3">
      <c r="A177" s="198">
        <v>104</v>
      </c>
      <c r="B177" s="41">
        <v>43914</v>
      </c>
      <c r="C177" s="44" t="s">
        <v>255</v>
      </c>
      <c r="D177" s="44" t="s">
        <v>130</v>
      </c>
      <c r="E177" s="9" t="s">
        <v>175</v>
      </c>
      <c r="F177" s="35">
        <v>50</v>
      </c>
      <c r="G177" s="36">
        <v>60</v>
      </c>
      <c r="H177" s="36">
        <v>0</v>
      </c>
      <c r="I177" s="24">
        <v>0</v>
      </c>
      <c r="J177" s="34">
        <v>0</v>
      </c>
      <c r="K177" s="34">
        <v>0</v>
      </c>
      <c r="L177" s="58">
        <v>128384104</v>
      </c>
      <c r="M177" s="66">
        <v>43924</v>
      </c>
      <c r="N177" s="198"/>
    </row>
    <row r="178" spans="1:14" ht="13.5" customHeight="1" thickBot="1" x14ac:dyDescent="0.3">
      <c r="A178" s="198">
        <v>105</v>
      </c>
      <c r="B178" s="41">
        <v>43914</v>
      </c>
      <c r="C178" s="44" t="s">
        <v>187</v>
      </c>
      <c r="D178" s="44" t="s">
        <v>127</v>
      </c>
      <c r="E178" s="9" t="s">
        <v>160</v>
      </c>
      <c r="F178" s="35">
        <v>50</v>
      </c>
      <c r="G178" s="36">
        <v>60</v>
      </c>
      <c r="H178" s="36">
        <v>0</v>
      </c>
      <c r="I178" s="24">
        <v>0</v>
      </c>
      <c r="J178" s="34">
        <v>0</v>
      </c>
      <c r="K178" s="34">
        <v>0</v>
      </c>
      <c r="L178" s="58">
        <v>128384105</v>
      </c>
      <c r="M178" s="12">
        <v>43923</v>
      </c>
      <c r="N178" s="198"/>
    </row>
    <row r="179" spans="1:14" ht="13.5" customHeight="1" thickBot="1" x14ac:dyDescent="0.3">
      <c r="A179" s="198">
        <v>106</v>
      </c>
      <c r="B179" s="41">
        <v>43914</v>
      </c>
      <c r="C179" s="44" t="s">
        <v>188</v>
      </c>
      <c r="D179" s="44" t="s">
        <v>130</v>
      </c>
      <c r="E179" s="22" t="s">
        <v>179</v>
      </c>
      <c r="F179" s="35">
        <v>50</v>
      </c>
      <c r="G179" s="36">
        <v>60</v>
      </c>
      <c r="H179" s="36">
        <v>0</v>
      </c>
      <c r="I179" s="24">
        <v>0</v>
      </c>
      <c r="J179" s="34">
        <v>0</v>
      </c>
      <c r="K179" s="34">
        <v>0</v>
      </c>
      <c r="L179" s="58">
        <v>128384106</v>
      </c>
      <c r="M179" s="12">
        <v>43920</v>
      </c>
      <c r="N179" s="198"/>
    </row>
    <row r="180" spans="1:14" ht="13.5" customHeight="1" thickBot="1" x14ac:dyDescent="0.3">
      <c r="A180" s="198">
        <v>107</v>
      </c>
      <c r="B180" s="41">
        <v>43914</v>
      </c>
      <c r="C180" s="44" t="s">
        <v>249</v>
      </c>
      <c r="D180" s="44" t="s">
        <v>127</v>
      </c>
      <c r="E180" s="22" t="s">
        <v>168</v>
      </c>
      <c r="F180" s="35">
        <v>30</v>
      </c>
      <c r="G180" s="36">
        <v>30</v>
      </c>
      <c r="H180" s="36">
        <v>0</v>
      </c>
      <c r="I180" s="24">
        <v>0</v>
      </c>
      <c r="J180" s="34">
        <v>0</v>
      </c>
      <c r="K180" s="34">
        <v>0</v>
      </c>
      <c r="L180" s="58">
        <v>128384107</v>
      </c>
      <c r="M180" s="12">
        <v>43923</v>
      </c>
      <c r="N180" s="198"/>
    </row>
    <row r="181" spans="1:14" ht="13.5" customHeight="1" thickBot="1" x14ac:dyDescent="0.3">
      <c r="A181" s="198">
        <v>108</v>
      </c>
      <c r="B181" s="41">
        <v>43914</v>
      </c>
      <c r="C181" s="44" t="s">
        <v>172</v>
      </c>
      <c r="D181" s="44" t="s">
        <v>127</v>
      </c>
      <c r="E181" s="9" t="s">
        <v>173</v>
      </c>
      <c r="F181" s="35">
        <v>30</v>
      </c>
      <c r="G181" s="36">
        <v>30</v>
      </c>
      <c r="H181" s="36">
        <v>0</v>
      </c>
      <c r="I181" s="24">
        <v>0</v>
      </c>
      <c r="J181" s="34">
        <v>0</v>
      </c>
      <c r="K181" s="34">
        <v>0</v>
      </c>
      <c r="L181" s="58">
        <v>128384116</v>
      </c>
      <c r="M181" s="12">
        <v>43923</v>
      </c>
      <c r="N181" s="198"/>
    </row>
    <row r="182" spans="1:14" ht="13.5" customHeight="1" thickBot="1" x14ac:dyDescent="0.3">
      <c r="A182" s="198">
        <v>109</v>
      </c>
      <c r="B182" s="41">
        <v>43914</v>
      </c>
      <c r="C182" s="44" t="s">
        <v>180</v>
      </c>
      <c r="D182" s="44" t="s">
        <v>130</v>
      </c>
      <c r="E182" s="9" t="s">
        <v>177</v>
      </c>
      <c r="F182" s="35">
        <v>30</v>
      </c>
      <c r="G182" s="36">
        <v>30</v>
      </c>
      <c r="H182" s="36">
        <v>0</v>
      </c>
      <c r="I182" s="24">
        <v>0</v>
      </c>
      <c r="J182" s="34">
        <v>0</v>
      </c>
      <c r="K182" s="34">
        <v>0</v>
      </c>
      <c r="L182" s="58">
        <v>128384108</v>
      </c>
      <c r="M182" s="66">
        <v>43920</v>
      </c>
      <c r="N182" s="198"/>
    </row>
    <row r="183" spans="1:14" ht="13.5" customHeight="1" thickBot="1" x14ac:dyDescent="0.3">
      <c r="A183" s="198">
        <v>110</v>
      </c>
      <c r="B183" s="41">
        <v>43914</v>
      </c>
      <c r="C183" s="13" t="s">
        <v>131</v>
      </c>
      <c r="D183" s="13" t="s">
        <v>108</v>
      </c>
      <c r="E183" s="9" t="s">
        <v>132</v>
      </c>
      <c r="F183" s="35">
        <v>100</v>
      </c>
      <c r="G183" s="36">
        <v>90</v>
      </c>
      <c r="H183" s="36">
        <v>0</v>
      </c>
      <c r="I183" s="24">
        <v>0</v>
      </c>
      <c r="J183" s="34">
        <v>0</v>
      </c>
      <c r="K183" s="34"/>
      <c r="L183" s="58">
        <v>128384109</v>
      </c>
      <c r="M183" s="12">
        <v>43916</v>
      </c>
      <c r="N183" s="198"/>
    </row>
    <row r="184" spans="1:14" ht="13.5" customHeight="1" thickBot="1" x14ac:dyDescent="0.3">
      <c r="A184" s="198">
        <v>111</v>
      </c>
      <c r="B184" s="41">
        <v>43914</v>
      </c>
      <c r="C184" s="44" t="s">
        <v>236</v>
      </c>
      <c r="D184" s="44" t="s">
        <v>108</v>
      </c>
      <c r="E184" s="22" t="s">
        <v>256</v>
      </c>
      <c r="F184" s="35">
        <v>100</v>
      </c>
      <c r="G184" s="36">
        <v>90</v>
      </c>
      <c r="H184" s="36">
        <v>0</v>
      </c>
      <c r="I184" s="24">
        <v>0</v>
      </c>
      <c r="J184" s="34">
        <v>0</v>
      </c>
      <c r="K184" s="34"/>
      <c r="L184" s="58">
        <v>128384110</v>
      </c>
      <c r="M184" s="12">
        <v>43915</v>
      </c>
      <c r="N184" s="46"/>
    </row>
    <row r="185" spans="1:14" ht="13.5" customHeight="1" thickBot="1" x14ac:dyDescent="0.3">
      <c r="A185" s="198">
        <v>112</v>
      </c>
      <c r="B185" s="41">
        <v>43914</v>
      </c>
      <c r="C185" s="44" t="s">
        <v>144</v>
      </c>
      <c r="D185" s="44" t="s">
        <v>108</v>
      </c>
      <c r="E185" s="9" t="s">
        <v>145</v>
      </c>
      <c r="F185" s="35">
        <v>50</v>
      </c>
      <c r="G185" s="36">
        <v>60</v>
      </c>
      <c r="H185" s="36">
        <v>0</v>
      </c>
      <c r="I185" s="24">
        <v>0</v>
      </c>
      <c r="J185" s="34">
        <v>0</v>
      </c>
      <c r="K185" s="34"/>
      <c r="L185" s="58">
        <v>128384111</v>
      </c>
      <c r="M185" s="12">
        <v>43923</v>
      </c>
      <c r="N185" s="62"/>
    </row>
    <row r="186" spans="1:14" ht="13.5" customHeight="1" thickBot="1" x14ac:dyDescent="0.3">
      <c r="A186" s="198">
        <v>113</v>
      </c>
      <c r="B186" s="41">
        <v>43914</v>
      </c>
      <c r="C186" s="44" t="s">
        <v>165</v>
      </c>
      <c r="D186" s="44" t="s">
        <v>127</v>
      </c>
      <c r="E186" s="22" t="s">
        <v>166</v>
      </c>
      <c r="F186" s="35">
        <v>50</v>
      </c>
      <c r="G186" s="36">
        <v>60</v>
      </c>
      <c r="H186" s="36">
        <v>0</v>
      </c>
      <c r="I186" s="24">
        <v>0</v>
      </c>
      <c r="J186" s="34">
        <v>0</v>
      </c>
      <c r="K186" s="34"/>
      <c r="L186" s="58">
        <v>128384082</v>
      </c>
      <c r="M186" s="12">
        <v>43917</v>
      </c>
      <c r="N186" s="46"/>
    </row>
    <row r="187" spans="1:14" ht="13.5" customHeight="1" thickBot="1" x14ac:dyDescent="0.3">
      <c r="A187" s="198">
        <v>114</v>
      </c>
      <c r="B187" s="41">
        <v>43914</v>
      </c>
      <c r="C187" s="44" t="s">
        <v>165</v>
      </c>
      <c r="D187" s="44" t="s">
        <v>127</v>
      </c>
      <c r="E187" s="22" t="s">
        <v>166</v>
      </c>
      <c r="F187" s="35">
        <v>50</v>
      </c>
      <c r="G187" s="36">
        <v>60</v>
      </c>
      <c r="H187" s="36">
        <v>0</v>
      </c>
      <c r="I187" s="24">
        <v>0</v>
      </c>
      <c r="J187" s="34">
        <v>0</v>
      </c>
      <c r="K187" s="34"/>
      <c r="L187" s="58">
        <v>128384112</v>
      </c>
      <c r="M187" s="12">
        <v>43917</v>
      </c>
      <c r="N187" s="62"/>
    </row>
    <row r="188" spans="1:14" ht="13.5" customHeight="1" thickBot="1" x14ac:dyDescent="0.3">
      <c r="A188" s="198">
        <v>115</v>
      </c>
      <c r="B188" s="41">
        <v>43914</v>
      </c>
      <c r="C188" s="17" t="s">
        <v>161</v>
      </c>
      <c r="D188" s="17" t="s">
        <v>127</v>
      </c>
      <c r="E188" s="9" t="s">
        <v>162</v>
      </c>
      <c r="F188" s="35">
        <v>50</v>
      </c>
      <c r="G188" s="36">
        <v>60</v>
      </c>
      <c r="H188" s="36">
        <v>0</v>
      </c>
      <c r="I188" s="24">
        <v>0</v>
      </c>
      <c r="J188" s="34">
        <v>0</v>
      </c>
      <c r="K188" s="34"/>
      <c r="L188" s="58">
        <v>128384113</v>
      </c>
      <c r="M188" s="81">
        <v>43924</v>
      </c>
      <c r="N188" s="46"/>
    </row>
    <row r="189" spans="1:14" ht="13.5" customHeight="1" thickBot="1" x14ac:dyDescent="0.3">
      <c r="A189" s="198">
        <v>116</v>
      </c>
      <c r="B189" s="41">
        <v>43914</v>
      </c>
      <c r="C189" s="20" t="s">
        <v>154</v>
      </c>
      <c r="D189" s="20" t="s">
        <v>108</v>
      </c>
      <c r="E189" s="22" t="s">
        <v>155</v>
      </c>
      <c r="F189" s="35">
        <v>50</v>
      </c>
      <c r="G189" s="36">
        <v>60</v>
      </c>
      <c r="H189" s="36">
        <v>0</v>
      </c>
      <c r="I189" s="24">
        <v>0</v>
      </c>
      <c r="J189" s="34">
        <v>0</v>
      </c>
      <c r="K189" s="34"/>
      <c r="L189" s="58">
        <v>128384114</v>
      </c>
      <c r="M189" s="12">
        <v>43917</v>
      </c>
      <c r="N189" s="62"/>
    </row>
    <row r="190" spans="1:14" ht="13.5" customHeight="1" thickBot="1" x14ac:dyDescent="0.3">
      <c r="A190" s="198">
        <v>117</v>
      </c>
      <c r="B190" s="41">
        <v>43914</v>
      </c>
      <c r="C190" s="20" t="s">
        <v>170</v>
      </c>
      <c r="D190" s="20" t="s">
        <v>127</v>
      </c>
      <c r="E190" s="22" t="s">
        <v>171</v>
      </c>
      <c r="F190" s="35">
        <v>50</v>
      </c>
      <c r="G190" s="36">
        <v>60</v>
      </c>
      <c r="H190" s="36">
        <v>0</v>
      </c>
      <c r="I190" s="24">
        <v>0</v>
      </c>
      <c r="J190" s="34">
        <v>0</v>
      </c>
      <c r="K190" s="34"/>
      <c r="L190" s="58">
        <v>128384118</v>
      </c>
      <c r="M190" s="12">
        <v>43923</v>
      </c>
      <c r="N190" s="46"/>
    </row>
    <row r="191" spans="1:14" ht="13.5" customHeight="1" thickBot="1" x14ac:dyDescent="0.3">
      <c r="A191" s="198">
        <v>118</v>
      </c>
      <c r="B191" s="41">
        <v>43914</v>
      </c>
      <c r="C191" s="20" t="s">
        <v>136</v>
      </c>
      <c r="D191" s="20" t="s">
        <v>136</v>
      </c>
      <c r="E191" s="22" t="s">
        <v>158</v>
      </c>
      <c r="F191" s="35">
        <v>50</v>
      </c>
      <c r="G191" s="36">
        <v>60</v>
      </c>
      <c r="H191" s="36">
        <v>0</v>
      </c>
      <c r="I191" s="24">
        <v>0</v>
      </c>
      <c r="J191" s="34">
        <v>0</v>
      </c>
      <c r="K191" s="34"/>
      <c r="L191" s="58">
        <v>128384117</v>
      </c>
      <c r="M191" s="66">
        <v>43924</v>
      </c>
      <c r="N191" s="62"/>
    </row>
    <row r="192" spans="1:14" ht="13.5" customHeight="1" thickBot="1" x14ac:dyDescent="0.3">
      <c r="A192" s="198">
        <v>119</v>
      </c>
      <c r="B192" s="41">
        <v>43914</v>
      </c>
      <c r="C192" s="20" t="s">
        <v>220</v>
      </c>
      <c r="D192" s="20" t="s">
        <v>124</v>
      </c>
      <c r="E192" s="22" t="s">
        <v>221</v>
      </c>
      <c r="F192" s="35">
        <v>50</v>
      </c>
      <c r="G192" s="36">
        <v>90</v>
      </c>
      <c r="H192" s="36">
        <v>0</v>
      </c>
      <c r="I192" s="24">
        <v>0</v>
      </c>
      <c r="J192" s="34">
        <v>0</v>
      </c>
      <c r="K192" s="34"/>
      <c r="L192" s="58" t="s">
        <v>222</v>
      </c>
      <c r="M192" s="12">
        <v>43915</v>
      </c>
      <c r="N192" s="46"/>
    </row>
    <row r="193" spans="1:14" ht="13.5" customHeight="1" thickBot="1" x14ac:dyDescent="0.3">
      <c r="A193" s="198">
        <v>120</v>
      </c>
      <c r="B193" s="41">
        <v>43914</v>
      </c>
      <c r="C193" s="20" t="s">
        <v>202</v>
      </c>
      <c r="D193" s="20" t="s">
        <v>124</v>
      </c>
      <c r="E193" s="22" t="s">
        <v>203</v>
      </c>
      <c r="F193" s="35">
        <v>50</v>
      </c>
      <c r="G193" s="36">
        <v>50</v>
      </c>
      <c r="H193" s="36">
        <v>0</v>
      </c>
      <c r="I193" s="24">
        <v>0</v>
      </c>
      <c r="J193" s="34">
        <v>0</v>
      </c>
      <c r="K193" s="34"/>
      <c r="L193" s="58" t="s">
        <v>222</v>
      </c>
      <c r="M193" s="12">
        <v>43915</v>
      </c>
      <c r="N193" s="46"/>
    </row>
    <row r="194" spans="1:14" ht="13.5" customHeight="1" thickBot="1" x14ac:dyDescent="0.3">
      <c r="A194" s="198">
        <v>121</v>
      </c>
      <c r="B194" s="41">
        <v>43914</v>
      </c>
      <c r="C194" s="20" t="s">
        <v>257</v>
      </c>
      <c r="D194" s="20" t="s">
        <v>124</v>
      </c>
      <c r="E194" s="22" t="s">
        <v>203</v>
      </c>
      <c r="F194" s="35">
        <v>50</v>
      </c>
      <c r="G194" s="36">
        <v>50</v>
      </c>
      <c r="H194" s="36">
        <v>0</v>
      </c>
      <c r="I194" s="24">
        <v>0</v>
      </c>
      <c r="J194" s="34">
        <v>0</v>
      </c>
      <c r="K194" s="34"/>
      <c r="L194" s="58" t="s">
        <v>222</v>
      </c>
      <c r="M194" s="12">
        <v>43915</v>
      </c>
      <c r="N194" s="46"/>
    </row>
    <row r="195" spans="1:14" ht="13.5" customHeight="1" thickBot="1" x14ac:dyDescent="0.3">
      <c r="A195" s="198"/>
      <c r="B195" s="41">
        <v>43906</v>
      </c>
      <c r="C195" s="20" t="s">
        <v>258</v>
      </c>
      <c r="D195" s="20" t="s">
        <v>124</v>
      </c>
      <c r="E195" s="22" t="s">
        <v>259</v>
      </c>
      <c r="F195" s="35">
        <v>0</v>
      </c>
      <c r="G195" s="36">
        <v>0</v>
      </c>
      <c r="H195" s="36">
        <v>9</v>
      </c>
      <c r="I195" s="24">
        <v>0</v>
      </c>
      <c r="J195" s="34">
        <v>0</v>
      </c>
      <c r="K195" s="34">
        <v>0</v>
      </c>
      <c r="L195" s="58" t="s">
        <v>222</v>
      </c>
      <c r="M195" s="12">
        <v>43906</v>
      </c>
      <c r="N195" s="46"/>
    </row>
    <row r="196" spans="1:14" ht="13.5" customHeight="1" thickBot="1" x14ac:dyDescent="0.3">
      <c r="A196" s="198">
        <v>122</v>
      </c>
      <c r="B196" s="41">
        <v>43914</v>
      </c>
      <c r="C196" s="20" t="s">
        <v>258</v>
      </c>
      <c r="D196" s="20" t="s">
        <v>124</v>
      </c>
      <c r="E196" s="22" t="s">
        <v>260</v>
      </c>
      <c r="F196" s="35">
        <v>550</v>
      </c>
      <c r="G196" s="36">
        <v>1100</v>
      </c>
      <c r="H196" s="36">
        <v>0</v>
      </c>
      <c r="I196" s="24">
        <v>0</v>
      </c>
      <c r="J196" s="34">
        <v>0</v>
      </c>
      <c r="K196" s="34"/>
      <c r="L196" s="58" t="s">
        <v>222</v>
      </c>
      <c r="M196" s="12">
        <v>43915</v>
      </c>
      <c r="N196" s="46"/>
    </row>
    <row r="197" spans="1:14" ht="13.5" customHeight="1" thickBot="1" x14ac:dyDescent="0.3">
      <c r="A197" s="198">
        <v>123</v>
      </c>
      <c r="B197" s="41">
        <v>43914</v>
      </c>
      <c r="C197" s="20" t="s">
        <v>214</v>
      </c>
      <c r="D197" s="20" t="s">
        <v>124</v>
      </c>
      <c r="E197" s="22" t="s">
        <v>215</v>
      </c>
      <c r="F197" s="35">
        <v>150</v>
      </c>
      <c r="G197" s="36">
        <v>150</v>
      </c>
      <c r="H197" s="36">
        <v>0</v>
      </c>
      <c r="I197" s="24">
        <v>0</v>
      </c>
      <c r="J197" s="34">
        <v>0</v>
      </c>
      <c r="K197" s="34"/>
      <c r="L197" s="58" t="s">
        <v>222</v>
      </c>
      <c r="M197" s="12">
        <v>43915</v>
      </c>
      <c r="N197" s="198"/>
    </row>
    <row r="198" spans="1:14" ht="13.5" customHeight="1" x14ac:dyDescent="0.25">
      <c r="A198" s="198">
        <v>124</v>
      </c>
      <c r="B198" s="26">
        <v>43916</v>
      </c>
      <c r="C198" s="10" t="s">
        <v>258</v>
      </c>
      <c r="D198" s="10" t="s">
        <v>124</v>
      </c>
      <c r="E198" s="10" t="s">
        <v>260</v>
      </c>
      <c r="F198" s="10">
        <v>1850</v>
      </c>
      <c r="G198" s="27">
        <v>0</v>
      </c>
      <c r="H198" s="28">
        <v>2</v>
      </c>
      <c r="I198" s="24">
        <v>0</v>
      </c>
      <c r="J198" s="34">
        <v>0</v>
      </c>
      <c r="K198" s="34"/>
      <c r="L198" s="58" t="s">
        <v>222</v>
      </c>
      <c r="M198" s="12">
        <v>43916</v>
      </c>
      <c r="N198" s="198"/>
    </row>
    <row r="199" spans="1:14" ht="13.5" customHeight="1" x14ac:dyDescent="0.25">
      <c r="A199" s="198">
        <v>125</v>
      </c>
      <c r="B199" s="12">
        <v>43916</v>
      </c>
      <c r="C199" s="13" t="s">
        <v>110</v>
      </c>
      <c r="D199" s="13" t="s">
        <v>108</v>
      </c>
      <c r="E199" s="9" t="s">
        <v>111</v>
      </c>
      <c r="F199" s="11">
        <v>240</v>
      </c>
      <c r="G199" s="14">
        <v>240</v>
      </c>
      <c r="H199" s="11">
        <v>0</v>
      </c>
      <c r="I199" s="24">
        <v>0</v>
      </c>
      <c r="J199" s="34">
        <v>0</v>
      </c>
      <c r="K199" s="34"/>
      <c r="L199" s="58">
        <v>128384592</v>
      </c>
      <c r="M199" s="12">
        <v>43920</v>
      </c>
      <c r="N199" s="198"/>
    </row>
    <row r="200" spans="1:14" ht="13.5" customHeight="1" x14ac:dyDescent="0.25">
      <c r="A200" s="198">
        <v>126</v>
      </c>
      <c r="B200" s="12">
        <v>43916</v>
      </c>
      <c r="C200" s="13" t="s">
        <v>114</v>
      </c>
      <c r="D200" s="13" t="s">
        <v>108</v>
      </c>
      <c r="E200" s="9" t="s">
        <v>115</v>
      </c>
      <c r="F200" s="11">
        <v>120</v>
      </c>
      <c r="G200" s="14">
        <v>120</v>
      </c>
      <c r="H200" s="11">
        <v>0</v>
      </c>
      <c r="I200" s="24">
        <v>0</v>
      </c>
      <c r="J200" s="34">
        <v>0</v>
      </c>
      <c r="K200" s="34"/>
      <c r="L200" s="58">
        <v>128384579</v>
      </c>
      <c r="M200" s="12">
        <v>43920</v>
      </c>
      <c r="N200" s="198"/>
    </row>
    <row r="201" spans="1:14" ht="13.5" customHeight="1" x14ac:dyDescent="0.25">
      <c r="A201" s="198">
        <v>127</v>
      </c>
      <c r="B201" s="12">
        <v>43916</v>
      </c>
      <c r="C201" s="13" t="s">
        <v>122</v>
      </c>
      <c r="D201" s="13" t="s">
        <v>108</v>
      </c>
      <c r="E201" s="9" t="s">
        <v>123</v>
      </c>
      <c r="F201" s="11">
        <v>60</v>
      </c>
      <c r="G201" s="14">
        <v>60</v>
      </c>
      <c r="H201" s="11">
        <v>0</v>
      </c>
      <c r="I201" s="24">
        <v>0</v>
      </c>
      <c r="J201" s="34">
        <v>0</v>
      </c>
      <c r="K201" s="34"/>
      <c r="L201" s="58">
        <v>128384590</v>
      </c>
      <c r="M201" s="12">
        <v>43923</v>
      </c>
      <c r="N201" s="198"/>
    </row>
    <row r="202" spans="1:14" ht="13.5" customHeight="1" x14ac:dyDescent="0.25">
      <c r="A202" s="198">
        <v>128</v>
      </c>
      <c r="B202" s="12">
        <v>43916</v>
      </c>
      <c r="C202" s="13" t="s">
        <v>125</v>
      </c>
      <c r="D202" s="13" t="s">
        <v>108</v>
      </c>
      <c r="E202" s="9" t="s">
        <v>126</v>
      </c>
      <c r="F202" s="11">
        <v>60</v>
      </c>
      <c r="G202" s="14">
        <v>60</v>
      </c>
      <c r="H202" s="11">
        <v>0</v>
      </c>
      <c r="I202" s="24">
        <v>0</v>
      </c>
      <c r="J202" s="34">
        <v>0</v>
      </c>
      <c r="K202" s="34"/>
      <c r="L202" s="58">
        <v>128384587</v>
      </c>
      <c r="M202" s="66">
        <v>43923</v>
      </c>
      <c r="N202" s="198"/>
    </row>
    <row r="203" spans="1:14" ht="13.5" customHeight="1" x14ac:dyDescent="0.25">
      <c r="A203" s="198">
        <v>129</v>
      </c>
      <c r="B203" s="12">
        <v>43916</v>
      </c>
      <c r="C203" s="13" t="s">
        <v>189</v>
      </c>
      <c r="D203" s="13" t="s">
        <v>108</v>
      </c>
      <c r="E203" s="9" t="s">
        <v>190</v>
      </c>
      <c r="F203" s="11">
        <v>180</v>
      </c>
      <c r="G203" s="14">
        <v>180</v>
      </c>
      <c r="H203" s="11">
        <v>0</v>
      </c>
      <c r="I203" s="24">
        <v>0</v>
      </c>
      <c r="J203" s="34">
        <v>0</v>
      </c>
      <c r="K203" s="34"/>
      <c r="L203" s="58">
        <v>128384580</v>
      </c>
      <c r="M203" s="12">
        <v>43920</v>
      </c>
      <c r="N203" s="198"/>
    </row>
    <row r="204" spans="1:14" ht="13.5" customHeight="1" x14ac:dyDescent="0.25">
      <c r="A204" s="198">
        <v>130</v>
      </c>
      <c r="B204" s="12">
        <v>43916</v>
      </c>
      <c r="C204" s="13" t="s">
        <v>191</v>
      </c>
      <c r="D204" s="13" t="s">
        <v>108</v>
      </c>
      <c r="E204" s="9" t="s">
        <v>192</v>
      </c>
      <c r="F204" s="11">
        <v>120</v>
      </c>
      <c r="G204" s="14">
        <v>120</v>
      </c>
      <c r="H204" s="11">
        <v>0</v>
      </c>
      <c r="I204" s="24">
        <v>0</v>
      </c>
      <c r="J204" s="34">
        <v>0</v>
      </c>
      <c r="K204" s="34"/>
      <c r="L204" s="58">
        <v>128384586</v>
      </c>
      <c r="M204" s="12">
        <v>43920</v>
      </c>
      <c r="N204" s="198"/>
    </row>
    <row r="205" spans="1:14" ht="13.5" customHeight="1" x14ac:dyDescent="0.25">
      <c r="A205" s="198">
        <v>131</v>
      </c>
      <c r="B205" s="12">
        <v>43916</v>
      </c>
      <c r="C205" s="13" t="s">
        <v>128</v>
      </c>
      <c r="D205" s="13" t="s">
        <v>108</v>
      </c>
      <c r="E205" s="9" t="s">
        <v>129</v>
      </c>
      <c r="F205" s="11">
        <v>60</v>
      </c>
      <c r="G205" s="14">
        <v>60</v>
      </c>
      <c r="H205" s="11">
        <v>0</v>
      </c>
      <c r="I205" s="24">
        <v>0</v>
      </c>
      <c r="J205" s="34">
        <v>0</v>
      </c>
      <c r="K205" s="34"/>
      <c r="L205" s="58">
        <v>128384588</v>
      </c>
      <c r="M205" s="12">
        <v>43921</v>
      </c>
      <c r="N205" s="198"/>
    </row>
    <row r="206" spans="1:14" ht="13.5" customHeight="1" x14ac:dyDescent="0.25">
      <c r="A206" s="198">
        <v>132</v>
      </c>
      <c r="B206" s="12">
        <v>43916</v>
      </c>
      <c r="C206" s="13" t="s">
        <v>107</v>
      </c>
      <c r="D206" s="13" t="s">
        <v>108</v>
      </c>
      <c r="E206" s="9" t="s">
        <v>109</v>
      </c>
      <c r="F206" s="11">
        <v>60</v>
      </c>
      <c r="G206" s="14">
        <v>60</v>
      </c>
      <c r="H206" s="11">
        <v>0</v>
      </c>
      <c r="I206" s="24">
        <v>0</v>
      </c>
      <c r="J206" s="34">
        <v>0</v>
      </c>
      <c r="K206" s="34"/>
      <c r="L206" s="58">
        <v>128384591</v>
      </c>
      <c r="M206" s="12">
        <v>43921</v>
      </c>
      <c r="N206" s="198"/>
    </row>
    <row r="207" spans="1:14" ht="13.5" customHeight="1" x14ac:dyDescent="0.25">
      <c r="A207" s="198">
        <v>133</v>
      </c>
      <c r="B207" s="12">
        <v>43916</v>
      </c>
      <c r="C207" s="13" t="s">
        <v>200</v>
      </c>
      <c r="D207" s="13" t="s">
        <v>108</v>
      </c>
      <c r="E207" s="9" t="s">
        <v>201</v>
      </c>
      <c r="F207" s="11">
        <v>120</v>
      </c>
      <c r="G207" s="14">
        <v>120</v>
      </c>
      <c r="H207" s="11">
        <v>0</v>
      </c>
      <c r="I207" s="24">
        <v>1</v>
      </c>
      <c r="J207" s="34">
        <v>0</v>
      </c>
      <c r="K207" s="34"/>
      <c r="L207" s="58">
        <v>128384581</v>
      </c>
      <c r="M207" s="12">
        <v>43924</v>
      </c>
      <c r="N207" s="198"/>
    </row>
    <row r="208" spans="1:14" ht="13.5" customHeight="1" x14ac:dyDescent="0.25">
      <c r="A208" s="198">
        <v>134</v>
      </c>
      <c r="B208" s="12">
        <v>43916</v>
      </c>
      <c r="C208" s="13" t="s">
        <v>131</v>
      </c>
      <c r="D208" s="13" t="s">
        <v>108</v>
      </c>
      <c r="E208" s="9" t="s">
        <v>132</v>
      </c>
      <c r="F208" s="11">
        <v>180</v>
      </c>
      <c r="G208" s="14">
        <v>180</v>
      </c>
      <c r="H208" s="11">
        <v>0</v>
      </c>
      <c r="I208" s="24">
        <v>1</v>
      </c>
      <c r="J208" s="34">
        <v>0</v>
      </c>
      <c r="K208" s="34"/>
      <c r="L208" s="58">
        <v>128384582</v>
      </c>
      <c r="M208" s="66">
        <v>43923</v>
      </c>
      <c r="N208" s="198"/>
    </row>
    <row r="209" spans="1:15" ht="13.5" customHeight="1" x14ac:dyDescent="0.25">
      <c r="A209" s="198">
        <v>135</v>
      </c>
      <c r="B209" s="12">
        <v>43916</v>
      </c>
      <c r="C209" s="13" t="s">
        <v>134</v>
      </c>
      <c r="D209" s="13" t="s">
        <v>108</v>
      </c>
      <c r="E209" s="9" t="s">
        <v>135</v>
      </c>
      <c r="F209" s="11">
        <v>120</v>
      </c>
      <c r="G209" s="14">
        <v>120</v>
      </c>
      <c r="H209" s="11">
        <v>0</v>
      </c>
      <c r="I209" s="24">
        <v>1</v>
      </c>
      <c r="J209" s="34">
        <v>0</v>
      </c>
      <c r="K209" s="34"/>
      <c r="L209" s="58">
        <v>128384585</v>
      </c>
      <c r="M209" s="66">
        <v>43917</v>
      </c>
      <c r="N209" s="198"/>
      <c r="O209" s="198"/>
    </row>
    <row r="210" spans="1:15" ht="13.5" customHeight="1" x14ac:dyDescent="0.25">
      <c r="A210" s="198">
        <v>136</v>
      </c>
      <c r="B210" s="12">
        <v>43916</v>
      </c>
      <c r="C210" s="13" t="s">
        <v>137</v>
      </c>
      <c r="D210" s="13" t="s">
        <v>108</v>
      </c>
      <c r="E210" s="9" t="s">
        <v>138</v>
      </c>
      <c r="F210" s="11">
        <v>60</v>
      </c>
      <c r="G210" s="14">
        <v>60</v>
      </c>
      <c r="H210" s="11">
        <v>0</v>
      </c>
      <c r="I210" s="24">
        <v>1</v>
      </c>
      <c r="J210" s="34">
        <v>0</v>
      </c>
      <c r="K210" s="34"/>
      <c r="L210" s="58">
        <v>128384584</v>
      </c>
      <c r="M210" s="66">
        <v>43923</v>
      </c>
      <c r="N210" s="198"/>
      <c r="O210" s="198"/>
    </row>
    <row r="211" spans="1:15" ht="13.5" customHeight="1" x14ac:dyDescent="0.25">
      <c r="A211" s="198">
        <v>137</v>
      </c>
      <c r="B211" s="12">
        <v>43916</v>
      </c>
      <c r="C211" s="11" t="s">
        <v>181</v>
      </c>
      <c r="D211" s="11" t="s">
        <v>133</v>
      </c>
      <c r="E211" s="9" t="s">
        <v>182</v>
      </c>
      <c r="F211" s="11">
        <v>120</v>
      </c>
      <c r="G211" s="14">
        <v>120</v>
      </c>
      <c r="H211" s="11">
        <v>0</v>
      </c>
      <c r="I211" s="24">
        <v>0</v>
      </c>
      <c r="J211" s="34">
        <v>0</v>
      </c>
      <c r="K211" s="34"/>
      <c r="L211" s="58">
        <v>128384578</v>
      </c>
      <c r="M211" s="66">
        <v>43923</v>
      </c>
      <c r="N211" s="198"/>
      <c r="O211" s="198"/>
    </row>
    <row r="212" spans="1:15" ht="13.5" customHeight="1" x14ac:dyDescent="0.25">
      <c r="A212" s="198">
        <v>138</v>
      </c>
      <c r="B212" s="12">
        <v>43916</v>
      </c>
      <c r="C212" s="8" t="s">
        <v>159</v>
      </c>
      <c r="D212" s="8" t="s">
        <v>127</v>
      </c>
      <c r="E212" s="9" t="s">
        <v>160</v>
      </c>
      <c r="F212" s="11">
        <v>180</v>
      </c>
      <c r="G212" s="14">
        <v>180</v>
      </c>
      <c r="H212" s="11">
        <v>1</v>
      </c>
      <c r="I212" s="24">
        <v>2</v>
      </c>
      <c r="J212" s="34">
        <v>0</v>
      </c>
      <c r="K212" s="34"/>
      <c r="L212" s="58">
        <v>128384577</v>
      </c>
      <c r="M212" s="66">
        <v>43922</v>
      </c>
      <c r="N212" s="198"/>
      <c r="O212" s="198"/>
    </row>
    <row r="213" spans="1:15" ht="13.5" customHeight="1" x14ac:dyDescent="0.25">
      <c r="A213" s="198">
        <v>139</v>
      </c>
      <c r="B213" s="12">
        <v>43916</v>
      </c>
      <c r="C213" s="8" t="s">
        <v>165</v>
      </c>
      <c r="D213" s="8" t="s">
        <v>127</v>
      </c>
      <c r="E213" s="9" t="s">
        <v>166</v>
      </c>
      <c r="F213" s="11">
        <v>120</v>
      </c>
      <c r="G213" s="14">
        <v>120</v>
      </c>
      <c r="H213" s="11">
        <v>0</v>
      </c>
      <c r="I213" s="24">
        <v>1</v>
      </c>
      <c r="J213" s="34">
        <v>0</v>
      </c>
      <c r="K213" s="34"/>
      <c r="L213" s="58">
        <v>128384589</v>
      </c>
      <c r="M213" s="66">
        <v>43920</v>
      </c>
      <c r="N213" s="198"/>
      <c r="O213" s="198"/>
    </row>
    <row r="214" spans="1:15" ht="13.5" customHeight="1" x14ac:dyDescent="0.25">
      <c r="A214" s="198">
        <v>140</v>
      </c>
      <c r="B214" s="12">
        <v>43916</v>
      </c>
      <c r="C214" s="11" t="s">
        <v>261</v>
      </c>
      <c r="D214" s="11" t="s">
        <v>124</v>
      </c>
      <c r="E214" s="11" t="s">
        <v>262</v>
      </c>
      <c r="F214" s="11">
        <v>45</v>
      </c>
      <c r="G214" s="14">
        <v>45</v>
      </c>
      <c r="H214" s="11">
        <v>0</v>
      </c>
      <c r="I214" s="24">
        <v>0</v>
      </c>
      <c r="J214" s="34">
        <v>0</v>
      </c>
      <c r="K214" s="34"/>
      <c r="L214" s="58" t="s">
        <v>263</v>
      </c>
      <c r="M214" s="12">
        <v>43917</v>
      </c>
      <c r="N214" s="198"/>
      <c r="O214" s="198"/>
    </row>
    <row r="215" spans="1:15" ht="13.5" customHeight="1" x14ac:dyDescent="0.25">
      <c r="A215" s="198">
        <v>141</v>
      </c>
      <c r="B215" s="12">
        <v>43916</v>
      </c>
      <c r="C215" s="8" t="s">
        <v>204</v>
      </c>
      <c r="D215" s="8" t="s">
        <v>124</v>
      </c>
      <c r="E215" s="9" t="s">
        <v>205</v>
      </c>
      <c r="F215" s="11">
        <v>360</v>
      </c>
      <c r="G215" s="14">
        <v>50</v>
      </c>
      <c r="H215" s="11">
        <v>0</v>
      </c>
      <c r="I215" s="24">
        <v>1</v>
      </c>
      <c r="J215" s="34">
        <v>0</v>
      </c>
      <c r="K215" s="34"/>
      <c r="L215" s="58" t="s">
        <v>222</v>
      </c>
      <c r="M215" s="12">
        <v>43917</v>
      </c>
      <c r="N215" s="198"/>
      <c r="O215" s="198"/>
    </row>
    <row r="216" spans="1:15" ht="13.5" customHeight="1" x14ac:dyDescent="0.25">
      <c r="A216" s="198">
        <v>142</v>
      </c>
      <c r="B216" s="12">
        <v>43916</v>
      </c>
      <c r="C216" s="8" t="s">
        <v>144</v>
      </c>
      <c r="D216" s="8" t="s">
        <v>108</v>
      </c>
      <c r="E216" s="9" t="s">
        <v>145</v>
      </c>
      <c r="F216" s="11">
        <v>240</v>
      </c>
      <c r="G216" s="14">
        <v>240</v>
      </c>
      <c r="H216" s="11">
        <v>0</v>
      </c>
      <c r="I216" s="24">
        <v>1</v>
      </c>
      <c r="J216" s="34">
        <v>0</v>
      </c>
      <c r="K216" s="34"/>
      <c r="L216" s="58">
        <v>128384583</v>
      </c>
      <c r="M216" s="66">
        <v>43923</v>
      </c>
      <c r="N216" s="20">
        <v>3154</v>
      </c>
      <c r="O216" s="14">
        <v>1240</v>
      </c>
    </row>
    <row r="217" spans="1:15" ht="13.5" customHeight="1" x14ac:dyDescent="0.25">
      <c r="A217" s="198">
        <v>143</v>
      </c>
      <c r="B217" s="12">
        <v>43916</v>
      </c>
      <c r="C217" s="8" t="s">
        <v>140</v>
      </c>
      <c r="D217" s="8" t="s">
        <v>108</v>
      </c>
      <c r="E217" s="9" t="s">
        <v>141</v>
      </c>
      <c r="F217" s="11">
        <v>60</v>
      </c>
      <c r="G217" s="14">
        <v>50</v>
      </c>
      <c r="H217" s="11">
        <v>0</v>
      </c>
      <c r="I217" s="24">
        <v>1</v>
      </c>
      <c r="J217" s="34">
        <v>0</v>
      </c>
      <c r="K217" s="34"/>
      <c r="L217" s="58">
        <v>128384676</v>
      </c>
      <c r="M217" s="12">
        <v>43917</v>
      </c>
      <c r="N217" s="198"/>
      <c r="O217" s="198"/>
    </row>
    <row r="218" spans="1:15" ht="13.5" customHeight="1" x14ac:dyDescent="0.25">
      <c r="A218" s="198">
        <v>144</v>
      </c>
      <c r="B218" s="12">
        <v>43916</v>
      </c>
      <c r="C218" s="22" t="s">
        <v>142</v>
      </c>
      <c r="D218" s="8" t="s">
        <v>108</v>
      </c>
      <c r="E218" s="9" t="s">
        <v>143</v>
      </c>
      <c r="F218" s="11">
        <v>60</v>
      </c>
      <c r="G218" s="14">
        <v>50</v>
      </c>
      <c r="H218" s="11">
        <v>0</v>
      </c>
      <c r="I218" s="24">
        <v>1</v>
      </c>
      <c r="J218" s="34">
        <v>0</v>
      </c>
      <c r="K218" s="34"/>
      <c r="L218" s="58">
        <v>128384678</v>
      </c>
      <c r="M218" s="12">
        <v>43917</v>
      </c>
      <c r="N218" s="198"/>
      <c r="O218" s="198"/>
    </row>
    <row r="219" spans="1:15" ht="13.5" customHeight="1" x14ac:dyDescent="0.25">
      <c r="A219" s="198">
        <v>145</v>
      </c>
      <c r="B219" s="12">
        <v>43916</v>
      </c>
      <c r="C219" s="8" t="s">
        <v>264</v>
      </c>
      <c r="D219" s="8" t="s">
        <v>108</v>
      </c>
      <c r="E219" s="9" t="s">
        <v>256</v>
      </c>
      <c r="F219" s="11">
        <v>180</v>
      </c>
      <c r="G219" s="14">
        <v>50</v>
      </c>
      <c r="H219" s="11">
        <v>0</v>
      </c>
      <c r="I219" s="24">
        <v>2</v>
      </c>
      <c r="J219" s="34">
        <v>0</v>
      </c>
      <c r="K219" s="34"/>
      <c r="L219" s="58">
        <v>128384677</v>
      </c>
      <c r="M219" s="12">
        <v>43917</v>
      </c>
      <c r="N219" s="198"/>
      <c r="O219" s="198"/>
    </row>
    <row r="220" spans="1:15" ht="13.5" customHeight="1" x14ac:dyDescent="0.25">
      <c r="A220" s="198">
        <v>146</v>
      </c>
      <c r="B220" s="12">
        <v>43916</v>
      </c>
      <c r="C220" s="8" t="s">
        <v>202</v>
      </c>
      <c r="D220" s="8" t="s">
        <v>124</v>
      </c>
      <c r="E220" s="9" t="s">
        <v>203</v>
      </c>
      <c r="F220" s="11">
        <v>180</v>
      </c>
      <c r="G220" s="14">
        <v>100</v>
      </c>
      <c r="H220" s="11">
        <v>0</v>
      </c>
      <c r="I220" s="24">
        <v>2</v>
      </c>
      <c r="J220" s="34">
        <v>0</v>
      </c>
      <c r="K220" s="34"/>
      <c r="L220" s="58" t="s">
        <v>222</v>
      </c>
      <c r="M220" s="12">
        <v>43917</v>
      </c>
      <c r="N220" s="198"/>
      <c r="O220" s="198"/>
    </row>
    <row r="221" spans="1:15" ht="13.5" customHeight="1" x14ac:dyDescent="0.25">
      <c r="A221" s="198">
        <v>147</v>
      </c>
      <c r="B221" s="12">
        <v>43916</v>
      </c>
      <c r="C221" s="8" t="s">
        <v>257</v>
      </c>
      <c r="D221" s="8" t="s">
        <v>124</v>
      </c>
      <c r="E221" s="9" t="s">
        <v>203</v>
      </c>
      <c r="F221" s="11">
        <v>180</v>
      </c>
      <c r="G221" s="14">
        <v>100</v>
      </c>
      <c r="H221" s="11">
        <v>0</v>
      </c>
      <c r="I221" s="24">
        <v>2</v>
      </c>
      <c r="J221" s="34">
        <v>0</v>
      </c>
      <c r="K221" s="34"/>
      <c r="L221" s="58" t="s">
        <v>222</v>
      </c>
      <c r="M221" s="12">
        <v>43917</v>
      </c>
      <c r="N221" s="198"/>
      <c r="O221" s="198"/>
    </row>
    <row r="222" spans="1:15" ht="13.5" customHeight="1" x14ac:dyDescent="0.25">
      <c r="A222" s="198">
        <v>148</v>
      </c>
      <c r="B222" s="12">
        <v>43916</v>
      </c>
      <c r="C222" s="8" t="s">
        <v>206</v>
      </c>
      <c r="D222" s="8" t="s">
        <v>124</v>
      </c>
      <c r="E222" s="9" t="s">
        <v>207</v>
      </c>
      <c r="F222" s="11">
        <v>500</v>
      </c>
      <c r="G222" s="14">
        <v>100</v>
      </c>
      <c r="H222" s="11">
        <v>0</v>
      </c>
      <c r="I222" s="24">
        <v>2</v>
      </c>
      <c r="J222" s="34">
        <v>0</v>
      </c>
      <c r="K222" s="34"/>
      <c r="L222" s="58" t="s">
        <v>222</v>
      </c>
      <c r="M222" s="12">
        <v>43917</v>
      </c>
      <c r="N222" s="198"/>
      <c r="O222" s="198"/>
    </row>
    <row r="223" spans="1:15" ht="13.5" customHeight="1" x14ac:dyDescent="0.25">
      <c r="A223" s="198">
        <v>149</v>
      </c>
      <c r="B223" s="12">
        <v>43916</v>
      </c>
      <c r="C223" s="8" t="s">
        <v>208</v>
      </c>
      <c r="D223" s="8" t="s">
        <v>124</v>
      </c>
      <c r="E223" s="9" t="s">
        <v>209</v>
      </c>
      <c r="F223" s="11">
        <v>300</v>
      </c>
      <c r="G223" s="14">
        <v>100</v>
      </c>
      <c r="H223" s="11">
        <v>0</v>
      </c>
      <c r="I223" s="24">
        <v>2</v>
      </c>
      <c r="J223" s="34">
        <v>0</v>
      </c>
      <c r="K223" s="34"/>
      <c r="L223" s="58" t="s">
        <v>222</v>
      </c>
      <c r="M223" s="12">
        <v>43917</v>
      </c>
      <c r="N223" s="198"/>
      <c r="O223" s="198"/>
    </row>
    <row r="224" spans="1:15" ht="13.5" customHeight="1" x14ac:dyDescent="0.25">
      <c r="A224" s="198">
        <v>150</v>
      </c>
      <c r="B224" s="12">
        <v>43916</v>
      </c>
      <c r="C224" s="8" t="s">
        <v>220</v>
      </c>
      <c r="D224" s="8" t="s">
        <v>124</v>
      </c>
      <c r="E224" s="9" t="s">
        <v>265</v>
      </c>
      <c r="F224" s="11">
        <v>50</v>
      </c>
      <c r="G224" s="14">
        <v>50</v>
      </c>
      <c r="H224" s="11">
        <v>1</v>
      </c>
      <c r="I224" s="24">
        <v>1</v>
      </c>
      <c r="J224" s="34">
        <v>0</v>
      </c>
      <c r="K224" s="34"/>
      <c r="L224" s="58" t="s">
        <v>222</v>
      </c>
      <c r="M224" s="12">
        <v>43917</v>
      </c>
      <c r="N224" s="198"/>
      <c r="O224" s="198"/>
    </row>
    <row r="225" spans="1:15" ht="13.5" customHeight="1" x14ac:dyDescent="0.25">
      <c r="A225" s="198">
        <v>151</v>
      </c>
      <c r="B225" s="12">
        <v>43916</v>
      </c>
      <c r="C225" s="8" t="s">
        <v>214</v>
      </c>
      <c r="D225" s="8" t="s">
        <v>124</v>
      </c>
      <c r="E225" s="9" t="s">
        <v>215</v>
      </c>
      <c r="F225" s="11">
        <v>360</v>
      </c>
      <c r="G225" s="14">
        <v>100</v>
      </c>
      <c r="H225" s="11">
        <v>0</v>
      </c>
      <c r="I225" s="24">
        <v>2</v>
      </c>
      <c r="J225" s="34">
        <v>0</v>
      </c>
      <c r="K225" s="34"/>
      <c r="L225" s="58" t="s">
        <v>222</v>
      </c>
      <c r="M225" s="12">
        <v>43917</v>
      </c>
      <c r="N225" s="198"/>
      <c r="O225" s="198"/>
    </row>
    <row r="226" spans="1:15" ht="13.5" customHeight="1" x14ac:dyDescent="0.25">
      <c r="A226" s="198">
        <v>152</v>
      </c>
      <c r="B226" s="12">
        <v>43916</v>
      </c>
      <c r="C226" s="8" t="s">
        <v>159</v>
      </c>
      <c r="D226" s="8" t="s">
        <v>127</v>
      </c>
      <c r="E226" s="9" t="s">
        <v>160</v>
      </c>
      <c r="F226" s="11">
        <v>50</v>
      </c>
      <c r="G226" s="14">
        <v>45</v>
      </c>
      <c r="H226" s="11">
        <v>0</v>
      </c>
      <c r="I226" s="24">
        <v>0</v>
      </c>
      <c r="J226" s="34">
        <v>0</v>
      </c>
      <c r="K226" s="34"/>
      <c r="L226" s="58" t="s">
        <v>266</v>
      </c>
      <c r="M226" s="12">
        <v>43916</v>
      </c>
      <c r="N226" s="198"/>
      <c r="O226" s="198"/>
    </row>
    <row r="227" spans="1:15" ht="13.5" customHeight="1" x14ac:dyDescent="0.25">
      <c r="A227" s="198">
        <v>153</v>
      </c>
      <c r="B227" s="12">
        <v>43916</v>
      </c>
      <c r="C227" s="8" t="s">
        <v>170</v>
      </c>
      <c r="D227" s="8" t="s">
        <v>127</v>
      </c>
      <c r="E227" s="9" t="s">
        <v>171</v>
      </c>
      <c r="F227" s="11">
        <v>50</v>
      </c>
      <c r="G227" s="14">
        <v>100</v>
      </c>
      <c r="H227" s="11">
        <v>0</v>
      </c>
      <c r="I227" s="24">
        <v>0</v>
      </c>
      <c r="J227" s="34">
        <v>0</v>
      </c>
      <c r="K227" s="34"/>
      <c r="L227" s="58" t="s">
        <v>266</v>
      </c>
      <c r="M227" s="12">
        <v>43916</v>
      </c>
      <c r="N227" s="198"/>
      <c r="O227" s="198"/>
    </row>
    <row r="228" spans="1:15" ht="13.5" customHeight="1" x14ac:dyDescent="0.25">
      <c r="A228" s="198">
        <v>154</v>
      </c>
      <c r="B228" s="12">
        <v>43917</v>
      </c>
      <c r="C228" s="8" t="s">
        <v>146</v>
      </c>
      <c r="D228" s="8" t="s">
        <v>108</v>
      </c>
      <c r="E228" s="9" t="s">
        <v>147</v>
      </c>
      <c r="F228" s="11">
        <v>60</v>
      </c>
      <c r="G228" s="14">
        <v>60</v>
      </c>
      <c r="H228" s="11">
        <v>0</v>
      </c>
      <c r="I228" s="24">
        <v>1</v>
      </c>
      <c r="J228" s="34">
        <v>0</v>
      </c>
      <c r="K228" s="34"/>
      <c r="L228" s="58">
        <v>128384686</v>
      </c>
      <c r="M228" s="81">
        <v>43924</v>
      </c>
      <c r="N228" s="63">
        <f>SUM(F198:F227)</f>
        <v>6265</v>
      </c>
      <c r="O228" s="15">
        <f>SUM(G198:G227)</f>
        <v>2980</v>
      </c>
    </row>
    <row r="229" spans="1:15" ht="13.5" customHeight="1" x14ac:dyDescent="0.25">
      <c r="A229" s="198">
        <v>155</v>
      </c>
      <c r="B229" s="12">
        <v>43917</v>
      </c>
      <c r="C229" s="8" t="s">
        <v>148</v>
      </c>
      <c r="D229" s="8" t="s">
        <v>108</v>
      </c>
      <c r="E229" s="9" t="s">
        <v>149</v>
      </c>
      <c r="F229" s="11">
        <v>60</v>
      </c>
      <c r="G229" s="14">
        <v>60</v>
      </c>
      <c r="H229" s="11">
        <v>0</v>
      </c>
      <c r="I229" s="24">
        <v>1</v>
      </c>
      <c r="J229" s="34">
        <v>0</v>
      </c>
      <c r="K229" s="34"/>
      <c r="L229" s="58">
        <v>128384687</v>
      </c>
      <c r="M229" s="66">
        <v>43923</v>
      </c>
      <c r="N229" s="198"/>
      <c r="O229" s="198"/>
    </row>
    <row r="230" spans="1:15" ht="13.5" customHeight="1" x14ac:dyDescent="0.25">
      <c r="A230" s="198">
        <v>156</v>
      </c>
      <c r="B230" s="12">
        <v>43917</v>
      </c>
      <c r="C230" s="8" t="s">
        <v>150</v>
      </c>
      <c r="D230" s="8" t="s">
        <v>108</v>
      </c>
      <c r="E230" s="9" t="s">
        <v>151</v>
      </c>
      <c r="F230" s="11">
        <v>60</v>
      </c>
      <c r="G230" s="14">
        <v>60</v>
      </c>
      <c r="H230" s="11">
        <v>0</v>
      </c>
      <c r="I230" s="24">
        <v>1</v>
      </c>
      <c r="J230" s="34">
        <v>0</v>
      </c>
      <c r="K230" s="34"/>
      <c r="L230" s="58">
        <v>128384699</v>
      </c>
      <c r="M230" s="66">
        <v>43924</v>
      </c>
      <c r="N230" s="198"/>
      <c r="O230" s="198"/>
    </row>
    <row r="231" spans="1:15" ht="13.5" customHeight="1" x14ac:dyDescent="0.25">
      <c r="A231" s="198">
        <v>157</v>
      </c>
      <c r="B231" s="12">
        <v>43917</v>
      </c>
      <c r="C231" s="8" t="s">
        <v>152</v>
      </c>
      <c r="D231" s="8" t="s">
        <v>108</v>
      </c>
      <c r="E231" s="9" t="s">
        <v>153</v>
      </c>
      <c r="F231" s="11">
        <v>60</v>
      </c>
      <c r="G231" s="14">
        <v>60</v>
      </c>
      <c r="H231" s="11">
        <v>0</v>
      </c>
      <c r="I231" s="24">
        <v>1</v>
      </c>
      <c r="J231" s="34">
        <v>0</v>
      </c>
      <c r="K231" s="34"/>
      <c r="L231" s="58">
        <v>128384700</v>
      </c>
      <c r="M231" s="12">
        <v>43923</v>
      </c>
      <c r="N231" s="198"/>
      <c r="O231" s="198"/>
    </row>
    <row r="232" spans="1:15" ht="13.5" customHeight="1" x14ac:dyDescent="0.25">
      <c r="A232" s="198">
        <v>158</v>
      </c>
      <c r="B232" s="12">
        <v>43917</v>
      </c>
      <c r="C232" s="8" t="s">
        <v>154</v>
      </c>
      <c r="D232" s="8" t="s">
        <v>108</v>
      </c>
      <c r="E232" s="9" t="s">
        <v>155</v>
      </c>
      <c r="F232" s="11">
        <v>120</v>
      </c>
      <c r="G232" s="14">
        <v>120</v>
      </c>
      <c r="H232" s="11">
        <v>1</v>
      </c>
      <c r="I232" s="24">
        <v>1</v>
      </c>
      <c r="J232" s="34">
        <v>0</v>
      </c>
      <c r="K232" s="34"/>
      <c r="L232" s="58">
        <v>128384701</v>
      </c>
      <c r="M232" s="12">
        <v>43923</v>
      </c>
      <c r="N232" s="198"/>
      <c r="O232" s="198"/>
    </row>
    <row r="233" spans="1:15" ht="13.5" customHeight="1" x14ac:dyDescent="0.25">
      <c r="A233" s="198">
        <v>159</v>
      </c>
      <c r="B233" s="12">
        <v>43917</v>
      </c>
      <c r="C233" s="8" t="s">
        <v>156</v>
      </c>
      <c r="D233" s="8" t="s">
        <v>108</v>
      </c>
      <c r="E233" s="9" t="s">
        <v>157</v>
      </c>
      <c r="F233" s="11">
        <v>60</v>
      </c>
      <c r="G233" s="14">
        <v>60</v>
      </c>
      <c r="H233" s="11">
        <v>0</v>
      </c>
      <c r="I233" s="24">
        <v>1</v>
      </c>
      <c r="J233" s="34">
        <v>0</v>
      </c>
      <c r="K233" s="34"/>
      <c r="L233" s="58">
        <v>128384696</v>
      </c>
      <c r="M233" s="81">
        <v>43924</v>
      </c>
      <c r="N233" s="198"/>
      <c r="O233" s="198"/>
    </row>
    <row r="234" spans="1:15" ht="13.5" customHeight="1" x14ac:dyDescent="0.25">
      <c r="A234" s="198">
        <v>160</v>
      </c>
      <c r="B234" s="12">
        <v>43917</v>
      </c>
      <c r="C234" s="8" t="s">
        <v>136</v>
      </c>
      <c r="D234" s="8" t="s">
        <v>136</v>
      </c>
      <c r="E234" s="9" t="s">
        <v>158</v>
      </c>
      <c r="F234" s="11">
        <v>200</v>
      </c>
      <c r="G234" s="14">
        <v>120</v>
      </c>
      <c r="H234" s="11">
        <v>0</v>
      </c>
      <c r="I234" s="24">
        <v>2</v>
      </c>
      <c r="J234" s="34">
        <v>0</v>
      </c>
      <c r="K234" s="34"/>
      <c r="L234" s="58">
        <v>128384694</v>
      </c>
      <c r="M234" s="12">
        <v>43921</v>
      </c>
      <c r="N234" s="198"/>
      <c r="O234" s="198"/>
    </row>
    <row r="235" spans="1:15" ht="13.5" customHeight="1" x14ac:dyDescent="0.25">
      <c r="A235" s="198">
        <v>161</v>
      </c>
      <c r="B235" s="12">
        <v>43917</v>
      </c>
      <c r="C235" s="17" t="s">
        <v>161</v>
      </c>
      <c r="D235" s="17" t="s">
        <v>127</v>
      </c>
      <c r="E235" s="9" t="s">
        <v>162</v>
      </c>
      <c r="F235" s="11">
        <v>120</v>
      </c>
      <c r="G235" s="14">
        <v>120</v>
      </c>
      <c r="H235" s="11">
        <v>0</v>
      </c>
      <c r="I235" s="24">
        <v>1</v>
      </c>
      <c r="J235" s="34">
        <v>0</v>
      </c>
      <c r="K235" s="34"/>
      <c r="L235" s="58">
        <v>128384691</v>
      </c>
      <c r="M235" s="12">
        <v>43922</v>
      </c>
      <c r="N235" s="198"/>
      <c r="O235" s="198"/>
    </row>
    <row r="236" spans="1:15" ht="13.5" customHeight="1" x14ac:dyDescent="0.25">
      <c r="A236" s="198">
        <v>162</v>
      </c>
      <c r="B236" s="12">
        <v>43917</v>
      </c>
      <c r="C236" s="8" t="s">
        <v>267</v>
      </c>
      <c r="D236" s="8" t="s">
        <v>127</v>
      </c>
      <c r="E236" s="9" t="s">
        <v>164</v>
      </c>
      <c r="F236" s="11">
        <v>60</v>
      </c>
      <c r="G236" s="14">
        <v>60</v>
      </c>
      <c r="H236" s="11">
        <v>0</v>
      </c>
      <c r="I236" s="24">
        <v>1</v>
      </c>
      <c r="J236" s="34">
        <v>0</v>
      </c>
      <c r="K236" s="34"/>
      <c r="L236" s="58">
        <v>128384690</v>
      </c>
      <c r="M236" s="12">
        <v>43922</v>
      </c>
      <c r="N236" s="198"/>
      <c r="O236" s="198"/>
    </row>
    <row r="237" spans="1:15" ht="13.5" customHeight="1" x14ac:dyDescent="0.25">
      <c r="A237" s="198">
        <v>163</v>
      </c>
      <c r="B237" s="12">
        <v>43917</v>
      </c>
      <c r="C237" s="8" t="s">
        <v>167</v>
      </c>
      <c r="D237" s="8" t="s">
        <v>127</v>
      </c>
      <c r="E237" s="9" t="s">
        <v>168</v>
      </c>
      <c r="F237" s="11">
        <v>60</v>
      </c>
      <c r="G237" s="14">
        <v>60</v>
      </c>
      <c r="H237" s="11">
        <v>0</v>
      </c>
      <c r="I237" s="24">
        <v>1</v>
      </c>
      <c r="J237" s="34">
        <v>0</v>
      </c>
      <c r="K237" s="34"/>
      <c r="L237" s="58">
        <v>128384685</v>
      </c>
      <c r="M237" s="12">
        <v>43923</v>
      </c>
      <c r="N237" s="198"/>
      <c r="O237" s="198"/>
    </row>
    <row r="238" spans="1:15" ht="13.5" customHeight="1" x14ac:dyDescent="0.25">
      <c r="A238" s="198">
        <v>164</v>
      </c>
      <c r="B238" s="12">
        <v>43917</v>
      </c>
      <c r="C238" s="8" t="s">
        <v>169</v>
      </c>
      <c r="D238" s="8" t="s">
        <v>127</v>
      </c>
      <c r="E238" s="9" t="s">
        <v>168</v>
      </c>
      <c r="F238" s="11">
        <v>60</v>
      </c>
      <c r="G238" s="14">
        <v>60</v>
      </c>
      <c r="H238" s="11">
        <v>0</v>
      </c>
      <c r="I238" s="24">
        <v>1</v>
      </c>
      <c r="J238" s="34">
        <v>0</v>
      </c>
      <c r="K238" s="34"/>
      <c r="L238" s="58">
        <v>128384684</v>
      </c>
      <c r="M238" s="12">
        <v>43923</v>
      </c>
      <c r="N238" s="198"/>
      <c r="O238" s="198"/>
    </row>
    <row r="239" spans="1:15" ht="13.5" customHeight="1" x14ac:dyDescent="0.25">
      <c r="A239" s="198">
        <v>165</v>
      </c>
      <c r="B239" s="12">
        <v>43917</v>
      </c>
      <c r="C239" s="8" t="s">
        <v>170</v>
      </c>
      <c r="D239" s="8" t="s">
        <v>127</v>
      </c>
      <c r="E239" s="9" t="s">
        <v>171</v>
      </c>
      <c r="F239" s="11">
        <v>120</v>
      </c>
      <c r="G239" s="14">
        <v>120</v>
      </c>
      <c r="H239" s="11">
        <v>1</v>
      </c>
      <c r="I239" s="24">
        <v>0</v>
      </c>
      <c r="J239" s="34">
        <v>0</v>
      </c>
      <c r="K239" s="34"/>
      <c r="L239" s="58">
        <v>128384692</v>
      </c>
      <c r="M239" s="12">
        <v>43923</v>
      </c>
      <c r="N239" s="198"/>
      <c r="O239" s="198"/>
    </row>
    <row r="240" spans="1:15" ht="13.5" customHeight="1" x14ac:dyDescent="0.25">
      <c r="A240" s="198">
        <v>166</v>
      </c>
      <c r="B240" s="12">
        <v>43917</v>
      </c>
      <c r="C240" s="8" t="s">
        <v>172</v>
      </c>
      <c r="D240" s="8" t="s">
        <v>127</v>
      </c>
      <c r="E240" s="9" t="s">
        <v>173</v>
      </c>
      <c r="F240" s="11">
        <v>60</v>
      </c>
      <c r="G240" s="14">
        <v>60</v>
      </c>
      <c r="H240" s="11">
        <v>0</v>
      </c>
      <c r="I240" s="24">
        <v>1</v>
      </c>
      <c r="J240" s="34">
        <v>0</v>
      </c>
      <c r="K240" s="34"/>
      <c r="L240" s="58">
        <v>128384693</v>
      </c>
      <c r="M240" s="12">
        <v>43923</v>
      </c>
      <c r="N240" s="198"/>
      <c r="O240" s="198"/>
    </row>
    <row r="241" spans="1:13" ht="13.5" customHeight="1" x14ac:dyDescent="0.25">
      <c r="A241" s="198">
        <v>167</v>
      </c>
      <c r="B241" s="12">
        <v>43917</v>
      </c>
      <c r="C241" s="8" t="s">
        <v>255</v>
      </c>
      <c r="D241" s="8" t="s">
        <v>130</v>
      </c>
      <c r="E241" s="9" t="s">
        <v>175</v>
      </c>
      <c r="F241" s="11">
        <v>120</v>
      </c>
      <c r="G241" s="14">
        <v>120</v>
      </c>
      <c r="H241" s="11">
        <v>0</v>
      </c>
      <c r="I241" s="24">
        <v>2</v>
      </c>
      <c r="J241" s="34">
        <v>0</v>
      </c>
      <c r="K241" s="34"/>
      <c r="L241" s="58">
        <v>128384682</v>
      </c>
      <c r="M241" s="81">
        <v>43924</v>
      </c>
    </row>
    <row r="242" spans="1:13" ht="13.5" customHeight="1" x14ac:dyDescent="0.25">
      <c r="A242" s="198">
        <v>168</v>
      </c>
      <c r="B242" s="12">
        <v>43917</v>
      </c>
      <c r="C242" s="8" t="s">
        <v>176</v>
      </c>
      <c r="D242" s="8" t="s">
        <v>130</v>
      </c>
      <c r="E242" s="9" t="s">
        <v>177</v>
      </c>
      <c r="F242" s="11">
        <v>60</v>
      </c>
      <c r="G242" s="14">
        <v>60</v>
      </c>
      <c r="H242" s="11">
        <v>0</v>
      </c>
      <c r="I242" s="24">
        <v>1</v>
      </c>
      <c r="J242" s="34">
        <v>0</v>
      </c>
      <c r="K242" s="34"/>
      <c r="L242" s="58">
        <v>128384688</v>
      </c>
      <c r="M242" s="12">
        <v>43922</v>
      </c>
    </row>
    <row r="243" spans="1:13" ht="13.5" customHeight="1" x14ac:dyDescent="0.25">
      <c r="A243" s="198">
        <v>169</v>
      </c>
      <c r="B243" s="12">
        <v>43917</v>
      </c>
      <c r="C243" s="8" t="s">
        <v>178</v>
      </c>
      <c r="D243" s="8" t="s">
        <v>130</v>
      </c>
      <c r="E243" s="9" t="s">
        <v>179</v>
      </c>
      <c r="F243" s="11">
        <v>180</v>
      </c>
      <c r="G243" s="14">
        <v>180</v>
      </c>
      <c r="H243" s="11">
        <v>1</v>
      </c>
      <c r="I243" s="24">
        <v>0</v>
      </c>
      <c r="J243" s="34">
        <v>0</v>
      </c>
      <c r="K243" s="34"/>
      <c r="L243" s="58">
        <v>128384683</v>
      </c>
      <c r="M243" s="12">
        <v>43920</v>
      </c>
    </row>
    <row r="244" spans="1:13" ht="13.5" customHeight="1" x14ac:dyDescent="0.25">
      <c r="A244" s="198">
        <v>170</v>
      </c>
      <c r="B244" s="12">
        <v>43917</v>
      </c>
      <c r="C244" s="8" t="s">
        <v>180</v>
      </c>
      <c r="D244" s="8" t="s">
        <v>130</v>
      </c>
      <c r="E244" s="9" t="s">
        <v>177</v>
      </c>
      <c r="F244" s="11">
        <v>60</v>
      </c>
      <c r="G244" s="14">
        <v>60</v>
      </c>
      <c r="H244" s="11">
        <v>0</v>
      </c>
      <c r="I244" s="24">
        <v>1</v>
      </c>
      <c r="J244" s="34">
        <v>0</v>
      </c>
      <c r="K244" s="34"/>
      <c r="L244" s="58">
        <v>128384688</v>
      </c>
      <c r="M244" s="12">
        <v>43922</v>
      </c>
    </row>
    <row r="245" spans="1:13" ht="13.5" customHeight="1" x14ac:dyDescent="0.25">
      <c r="A245" s="198">
        <v>171</v>
      </c>
      <c r="B245" s="12">
        <v>43917</v>
      </c>
      <c r="C245" s="8" t="s">
        <v>183</v>
      </c>
      <c r="D245" s="8" t="s">
        <v>133</v>
      </c>
      <c r="E245" s="9" t="s">
        <v>184</v>
      </c>
      <c r="F245" s="11">
        <v>60</v>
      </c>
      <c r="G245" s="14">
        <v>60</v>
      </c>
      <c r="H245" s="11">
        <v>0</v>
      </c>
      <c r="I245" s="24">
        <v>1</v>
      </c>
      <c r="J245" s="34">
        <v>0</v>
      </c>
      <c r="K245" s="34"/>
      <c r="L245" s="58">
        <v>128384689</v>
      </c>
      <c r="M245" s="12">
        <v>43922</v>
      </c>
    </row>
    <row r="246" spans="1:13" ht="13.5" customHeight="1" x14ac:dyDescent="0.25">
      <c r="A246" s="198">
        <v>172</v>
      </c>
      <c r="B246" s="12">
        <v>43917</v>
      </c>
      <c r="C246" s="8" t="s">
        <v>185</v>
      </c>
      <c r="D246" s="8" t="s">
        <v>133</v>
      </c>
      <c r="E246" s="9" t="s">
        <v>186</v>
      </c>
      <c r="F246" s="11">
        <v>60</v>
      </c>
      <c r="G246" s="14">
        <v>60</v>
      </c>
      <c r="H246" s="11">
        <v>0</v>
      </c>
      <c r="I246" s="24">
        <v>1</v>
      </c>
      <c r="J246" s="34">
        <v>1</v>
      </c>
      <c r="K246" s="34">
        <v>0</v>
      </c>
      <c r="L246" s="58">
        <v>128384695</v>
      </c>
      <c r="M246" s="12">
        <v>43922</v>
      </c>
    </row>
    <row r="247" spans="1:13" ht="13.5" customHeight="1" x14ac:dyDescent="0.25">
      <c r="A247" s="198">
        <v>173</v>
      </c>
      <c r="B247" s="12">
        <v>43917</v>
      </c>
      <c r="C247" s="8" t="s">
        <v>195</v>
      </c>
      <c r="D247" s="8" t="s">
        <v>133</v>
      </c>
      <c r="E247" s="9" t="s">
        <v>196</v>
      </c>
      <c r="F247" s="11">
        <v>60</v>
      </c>
      <c r="G247" s="14">
        <v>60</v>
      </c>
      <c r="H247" s="11">
        <v>0</v>
      </c>
      <c r="I247" s="24">
        <v>1</v>
      </c>
      <c r="J247" s="34">
        <v>0</v>
      </c>
      <c r="K247" s="34"/>
      <c r="L247" s="58">
        <v>128384697</v>
      </c>
      <c r="M247" s="66">
        <v>43923</v>
      </c>
    </row>
    <row r="248" spans="1:13" ht="13.5" customHeight="1" x14ac:dyDescent="0.25">
      <c r="A248" s="198">
        <v>174</v>
      </c>
      <c r="B248" s="12">
        <v>43917</v>
      </c>
      <c r="C248" s="8" t="s">
        <v>197</v>
      </c>
      <c r="D248" s="8" t="s">
        <v>133</v>
      </c>
      <c r="E248" s="9" t="s">
        <v>198</v>
      </c>
      <c r="F248" s="11">
        <v>60</v>
      </c>
      <c r="G248" s="14">
        <v>60</v>
      </c>
      <c r="H248" s="11">
        <v>0</v>
      </c>
      <c r="I248" s="24">
        <v>1</v>
      </c>
      <c r="J248" s="34">
        <v>0</v>
      </c>
      <c r="K248" s="34"/>
      <c r="L248" s="58">
        <v>128384698</v>
      </c>
      <c r="M248" s="12">
        <v>43922</v>
      </c>
    </row>
    <row r="249" spans="1:13" ht="13.5" customHeight="1" x14ac:dyDescent="0.25">
      <c r="A249" s="198">
        <v>175</v>
      </c>
      <c r="B249" s="12">
        <v>43917</v>
      </c>
      <c r="C249" s="47" t="s">
        <v>220</v>
      </c>
      <c r="D249" s="47" t="s">
        <v>124</v>
      </c>
      <c r="E249" s="48" t="s">
        <v>268</v>
      </c>
      <c r="F249" s="49">
        <v>500</v>
      </c>
      <c r="G249" s="50">
        <v>500</v>
      </c>
      <c r="H249" s="49">
        <v>0</v>
      </c>
      <c r="I249" s="51">
        <v>0</v>
      </c>
      <c r="J249" s="52">
        <v>0</v>
      </c>
      <c r="K249" s="52"/>
      <c r="L249" s="58" t="s">
        <v>222</v>
      </c>
      <c r="M249" s="12">
        <v>43917</v>
      </c>
    </row>
    <row r="250" spans="1:13" ht="13.5" customHeight="1" x14ac:dyDescent="0.25">
      <c r="A250" s="198">
        <v>176</v>
      </c>
      <c r="B250" s="89">
        <v>43929</v>
      </c>
      <c r="C250" s="13" t="s">
        <v>110</v>
      </c>
      <c r="D250" s="13" t="s">
        <v>108</v>
      </c>
      <c r="E250" s="9" t="s">
        <v>111</v>
      </c>
      <c r="F250" s="11">
        <v>240</v>
      </c>
      <c r="G250" s="14">
        <v>240</v>
      </c>
      <c r="H250" s="11">
        <v>0</v>
      </c>
      <c r="I250" s="24">
        <v>1</v>
      </c>
      <c r="J250" s="34">
        <v>0</v>
      </c>
      <c r="K250" s="34"/>
      <c r="L250" s="84">
        <v>128385558</v>
      </c>
      <c r="M250" s="12">
        <v>43936</v>
      </c>
    </row>
    <row r="251" spans="1:13" ht="13.5" customHeight="1" x14ac:dyDescent="0.25">
      <c r="A251" s="198">
        <v>177</v>
      </c>
      <c r="B251" s="89">
        <v>43929</v>
      </c>
      <c r="C251" s="13" t="s">
        <v>114</v>
      </c>
      <c r="D251" s="13" t="s">
        <v>108</v>
      </c>
      <c r="E251" s="9" t="s">
        <v>115</v>
      </c>
      <c r="F251" s="11">
        <v>120</v>
      </c>
      <c r="G251" s="14">
        <v>120</v>
      </c>
      <c r="H251" s="11">
        <v>0</v>
      </c>
      <c r="I251" s="24">
        <v>1</v>
      </c>
      <c r="J251" s="34">
        <v>0</v>
      </c>
      <c r="K251" s="34"/>
      <c r="L251" s="85">
        <v>128385526</v>
      </c>
      <c r="M251" s="12">
        <v>43936</v>
      </c>
    </row>
    <row r="252" spans="1:13" ht="13.5" customHeight="1" x14ac:dyDescent="0.25">
      <c r="A252" s="198">
        <v>178</v>
      </c>
      <c r="B252" s="89">
        <v>43929</v>
      </c>
      <c r="C252" s="13" t="s">
        <v>122</v>
      </c>
      <c r="D252" s="13" t="s">
        <v>108</v>
      </c>
      <c r="E252" s="9" t="s">
        <v>123</v>
      </c>
      <c r="F252" s="11">
        <v>60</v>
      </c>
      <c r="G252" s="14">
        <v>60</v>
      </c>
      <c r="H252" s="11">
        <v>0</v>
      </c>
      <c r="I252" s="24">
        <v>1</v>
      </c>
      <c r="J252" s="34">
        <v>0</v>
      </c>
      <c r="K252" s="34"/>
      <c r="L252" s="85">
        <v>128385553</v>
      </c>
      <c r="M252" s="12">
        <v>43936</v>
      </c>
    </row>
    <row r="253" spans="1:13" ht="13.5" customHeight="1" x14ac:dyDescent="0.25">
      <c r="A253" s="198">
        <v>179</v>
      </c>
      <c r="B253" s="89">
        <v>43929</v>
      </c>
      <c r="C253" s="13" t="s">
        <v>125</v>
      </c>
      <c r="D253" s="13" t="s">
        <v>108</v>
      </c>
      <c r="E253" s="9" t="s">
        <v>126</v>
      </c>
      <c r="F253" s="11">
        <v>60</v>
      </c>
      <c r="G253" s="14">
        <v>60</v>
      </c>
      <c r="H253" s="11">
        <v>0</v>
      </c>
      <c r="I253" s="24">
        <v>1</v>
      </c>
      <c r="J253" s="34">
        <v>0</v>
      </c>
      <c r="K253" s="34"/>
      <c r="L253" s="11">
        <v>128385543</v>
      </c>
      <c r="M253" s="93">
        <v>43937</v>
      </c>
    </row>
    <row r="254" spans="1:13" ht="13.5" customHeight="1" x14ac:dyDescent="0.25">
      <c r="A254" s="198">
        <v>180</v>
      </c>
      <c r="B254" s="89">
        <v>43929</v>
      </c>
      <c r="C254" s="13" t="s">
        <v>189</v>
      </c>
      <c r="D254" s="13" t="s">
        <v>108</v>
      </c>
      <c r="E254" s="9" t="s">
        <v>190</v>
      </c>
      <c r="F254" s="11">
        <v>180</v>
      </c>
      <c r="G254" s="14">
        <v>180</v>
      </c>
      <c r="H254" s="11">
        <v>0</v>
      </c>
      <c r="I254" s="24">
        <v>1</v>
      </c>
      <c r="J254" s="34">
        <v>0</v>
      </c>
      <c r="K254" s="34"/>
      <c r="L254" s="85">
        <v>128385530</v>
      </c>
      <c r="M254" s="12">
        <v>43936</v>
      </c>
    </row>
    <row r="255" spans="1:13" ht="13.5" customHeight="1" x14ac:dyDescent="0.25">
      <c r="A255" s="198">
        <v>181</v>
      </c>
      <c r="B255" s="89">
        <v>43929</v>
      </c>
      <c r="C255" s="13" t="s">
        <v>191</v>
      </c>
      <c r="D255" s="13" t="s">
        <v>108</v>
      </c>
      <c r="E255" s="9" t="s">
        <v>192</v>
      </c>
      <c r="F255" s="11">
        <v>120</v>
      </c>
      <c r="G255" s="14">
        <v>120</v>
      </c>
      <c r="H255" s="11">
        <v>0</v>
      </c>
      <c r="I255" s="24">
        <v>1</v>
      </c>
      <c r="J255" s="34">
        <v>0</v>
      </c>
      <c r="K255" s="34"/>
      <c r="L255" s="11">
        <v>128385539</v>
      </c>
      <c r="M255" s="12">
        <v>43936</v>
      </c>
    </row>
    <row r="256" spans="1:13" ht="13.5" customHeight="1" x14ac:dyDescent="0.25">
      <c r="A256" s="198">
        <v>182</v>
      </c>
      <c r="B256" s="89">
        <v>43929</v>
      </c>
      <c r="C256" s="13" t="s">
        <v>128</v>
      </c>
      <c r="D256" s="13" t="s">
        <v>108</v>
      </c>
      <c r="E256" s="9" t="s">
        <v>129</v>
      </c>
      <c r="F256" s="11">
        <v>60</v>
      </c>
      <c r="G256" s="14">
        <v>60</v>
      </c>
      <c r="H256" s="11">
        <v>0</v>
      </c>
      <c r="I256" s="24">
        <v>1</v>
      </c>
      <c r="J256" s="34">
        <v>0</v>
      </c>
      <c r="K256" s="34"/>
      <c r="L256" s="11">
        <v>128385547</v>
      </c>
      <c r="M256" s="12">
        <v>43937</v>
      </c>
    </row>
    <row r="257" spans="1:13" ht="13.5" customHeight="1" x14ac:dyDescent="0.25">
      <c r="A257" s="198">
        <v>183</v>
      </c>
      <c r="B257" s="89">
        <v>43929</v>
      </c>
      <c r="C257" s="13" t="s">
        <v>107</v>
      </c>
      <c r="D257" s="13" t="s">
        <v>108</v>
      </c>
      <c r="E257" s="9" t="s">
        <v>109</v>
      </c>
      <c r="F257" s="11">
        <v>60</v>
      </c>
      <c r="G257" s="14">
        <v>60</v>
      </c>
      <c r="H257" s="11">
        <v>0</v>
      </c>
      <c r="I257" s="24">
        <v>1</v>
      </c>
      <c r="J257" s="34">
        <v>0</v>
      </c>
      <c r="K257" s="34"/>
      <c r="L257" s="11">
        <v>128385557</v>
      </c>
      <c r="M257" s="12"/>
    </row>
    <row r="258" spans="1:13" ht="13.5" customHeight="1" x14ac:dyDescent="0.25">
      <c r="A258" s="198">
        <v>184</v>
      </c>
      <c r="B258" s="89">
        <v>43929</v>
      </c>
      <c r="C258" s="13" t="s">
        <v>200</v>
      </c>
      <c r="D258" s="13" t="s">
        <v>108</v>
      </c>
      <c r="E258" s="9" t="s">
        <v>201</v>
      </c>
      <c r="F258" s="11">
        <v>120</v>
      </c>
      <c r="G258" s="14">
        <v>120</v>
      </c>
      <c r="H258" s="11">
        <v>0</v>
      </c>
      <c r="I258" s="24">
        <v>1</v>
      </c>
      <c r="J258" s="34">
        <v>0</v>
      </c>
      <c r="K258" s="34"/>
      <c r="L258" s="11">
        <v>128385532</v>
      </c>
      <c r="M258" s="12">
        <v>43936</v>
      </c>
    </row>
    <row r="259" spans="1:13" ht="13.5" customHeight="1" x14ac:dyDescent="0.25">
      <c r="A259" s="198">
        <v>185</v>
      </c>
      <c r="B259" s="89">
        <v>43929</v>
      </c>
      <c r="C259" s="13" t="s">
        <v>131</v>
      </c>
      <c r="D259" s="13" t="s">
        <v>108</v>
      </c>
      <c r="E259" s="9" t="s">
        <v>132</v>
      </c>
      <c r="F259" s="11">
        <v>180</v>
      </c>
      <c r="G259" s="14">
        <v>180</v>
      </c>
      <c r="H259" s="11">
        <v>0</v>
      </c>
      <c r="I259" s="24">
        <v>1</v>
      </c>
      <c r="J259" s="34">
        <v>0</v>
      </c>
      <c r="K259" s="34"/>
      <c r="L259" s="84">
        <v>128385533</v>
      </c>
      <c r="M259" s="12">
        <v>43936</v>
      </c>
    </row>
    <row r="260" spans="1:13" ht="13.5" customHeight="1" x14ac:dyDescent="0.25">
      <c r="A260" s="198">
        <v>186</v>
      </c>
      <c r="B260" s="89">
        <v>43929</v>
      </c>
      <c r="C260" s="13" t="s">
        <v>134</v>
      </c>
      <c r="D260" s="13" t="s">
        <v>108</v>
      </c>
      <c r="E260" s="9" t="s">
        <v>135</v>
      </c>
      <c r="F260" s="11">
        <v>120</v>
      </c>
      <c r="G260" s="14">
        <v>120</v>
      </c>
      <c r="H260" s="11">
        <v>0</v>
      </c>
      <c r="I260" s="24">
        <v>1</v>
      </c>
      <c r="J260" s="34">
        <v>0</v>
      </c>
      <c r="K260" s="34"/>
      <c r="L260" s="11">
        <v>128385538</v>
      </c>
      <c r="M260" s="12">
        <v>43936</v>
      </c>
    </row>
    <row r="261" spans="1:13" ht="13.5" customHeight="1" x14ac:dyDescent="0.25">
      <c r="A261" s="198">
        <v>187</v>
      </c>
      <c r="B261" s="89">
        <v>43929</v>
      </c>
      <c r="C261" s="13" t="s">
        <v>137</v>
      </c>
      <c r="D261" s="13" t="s">
        <v>108</v>
      </c>
      <c r="E261" s="9" t="s">
        <v>138</v>
      </c>
      <c r="F261" s="11">
        <v>60</v>
      </c>
      <c r="G261" s="14">
        <v>60</v>
      </c>
      <c r="H261" s="11">
        <v>0</v>
      </c>
      <c r="I261" s="24">
        <v>1</v>
      </c>
      <c r="J261" s="34">
        <v>0</v>
      </c>
      <c r="K261" s="34"/>
      <c r="L261" s="11">
        <v>128385537</v>
      </c>
      <c r="M261" s="12">
        <v>43936</v>
      </c>
    </row>
    <row r="262" spans="1:13" ht="13.5" customHeight="1" x14ac:dyDescent="0.25">
      <c r="A262" s="198">
        <v>188</v>
      </c>
      <c r="B262" s="89">
        <v>43929</v>
      </c>
      <c r="C262" s="13" t="s">
        <v>140</v>
      </c>
      <c r="D262" s="13" t="s">
        <v>108</v>
      </c>
      <c r="E262" s="9" t="s">
        <v>141</v>
      </c>
      <c r="F262" s="11">
        <v>60</v>
      </c>
      <c r="G262" s="14">
        <v>60</v>
      </c>
      <c r="H262" s="11">
        <v>5</v>
      </c>
      <c r="I262" s="24">
        <v>1</v>
      </c>
      <c r="J262" s="34">
        <v>0</v>
      </c>
      <c r="K262" s="91" t="s">
        <v>269</v>
      </c>
      <c r="L262" s="11">
        <v>128385529</v>
      </c>
      <c r="M262" s="12">
        <v>43936</v>
      </c>
    </row>
    <row r="263" spans="1:13" ht="13.5" customHeight="1" x14ac:dyDescent="0.25">
      <c r="A263" s="198">
        <v>189</v>
      </c>
      <c r="B263" s="89">
        <v>43929</v>
      </c>
      <c r="C263" s="13" t="s">
        <v>270</v>
      </c>
      <c r="D263" s="13" t="s">
        <v>108</v>
      </c>
      <c r="E263" s="9" t="s">
        <v>143</v>
      </c>
      <c r="F263" s="11">
        <v>60</v>
      </c>
      <c r="G263" s="14">
        <v>60</v>
      </c>
      <c r="H263" s="11">
        <v>0</v>
      </c>
      <c r="I263" s="24">
        <v>1</v>
      </c>
      <c r="J263" s="34">
        <v>0</v>
      </c>
      <c r="K263" s="34"/>
      <c r="L263" s="84">
        <v>128385541</v>
      </c>
      <c r="M263" s="12">
        <v>43936</v>
      </c>
    </row>
    <row r="264" spans="1:13" ht="13.5" customHeight="1" x14ac:dyDescent="0.25">
      <c r="A264" s="198">
        <v>190</v>
      </c>
      <c r="B264" s="89">
        <v>43929</v>
      </c>
      <c r="C264" s="13" t="s">
        <v>264</v>
      </c>
      <c r="D264" s="13" t="s">
        <v>108</v>
      </c>
      <c r="E264" s="9" t="s">
        <v>256</v>
      </c>
      <c r="F264" s="11">
        <v>180</v>
      </c>
      <c r="G264" s="14">
        <v>180</v>
      </c>
      <c r="H264" s="11">
        <v>0</v>
      </c>
      <c r="I264" s="24">
        <v>2</v>
      </c>
      <c r="J264" s="34">
        <v>0</v>
      </c>
      <c r="K264" s="34"/>
      <c r="L264" s="11">
        <v>128385535</v>
      </c>
      <c r="M264" s="12">
        <v>43936</v>
      </c>
    </row>
    <row r="265" spans="1:13" ht="13.5" customHeight="1" x14ac:dyDescent="0.25">
      <c r="A265" s="198">
        <v>191</v>
      </c>
      <c r="B265" s="89">
        <v>43929</v>
      </c>
      <c r="C265" s="13" t="s">
        <v>144</v>
      </c>
      <c r="D265" s="13" t="s">
        <v>108</v>
      </c>
      <c r="E265" s="9" t="s">
        <v>145</v>
      </c>
      <c r="F265" s="11">
        <v>240</v>
      </c>
      <c r="G265" s="14">
        <v>240</v>
      </c>
      <c r="H265" s="11">
        <v>0</v>
      </c>
      <c r="I265" s="24">
        <v>1</v>
      </c>
      <c r="J265" s="34">
        <v>0</v>
      </c>
      <c r="K265" s="34"/>
      <c r="L265" s="11">
        <v>128385536</v>
      </c>
      <c r="M265" s="12">
        <v>43938</v>
      </c>
    </row>
    <row r="266" spans="1:13" ht="13.5" customHeight="1" x14ac:dyDescent="0.25">
      <c r="A266" s="198">
        <v>192</v>
      </c>
      <c r="B266" s="89">
        <v>43929</v>
      </c>
      <c r="C266" s="13" t="s">
        <v>146</v>
      </c>
      <c r="D266" s="13" t="s">
        <v>108</v>
      </c>
      <c r="E266" s="9" t="s">
        <v>147</v>
      </c>
      <c r="F266" s="11">
        <v>60</v>
      </c>
      <c r="G266" s="14">
        <v>60</v>
      </c>
      <c r="H266" s="11">
        <v>0</v>
      </c>
      <c r="I266" s="24">
        <v>1</v>
      </c>
      <c r="J266" s="34">
        <v>0</v>
      </c>
      <c r="K266" s="34"/>
      <c r="L266" s="11">
        <v>128385527</v>
      </c>
      <c r="M266" s="12">
        <v>43937</v>
      </c>
    </row>
    <row r="267" spans="1:13" ht="13.5" customHeight="1" x14ac:dyDescent="0.25">
      <c r="A267" s="198">
        <v>193</v>
      </c>
      <c r="B267" s="89">
        <v>43929</v>
      </c>
      <c r="C267" s="13" t="s">
        <v>148</v>
      </c>
      <c r="D267" s="13" t="s">
        <v>108</v>
      </c>
      <c r="E267" s="9" t="s">
        <v>149</v>
      </c>
      <c r="F267" s="11">
        <v>60</v>
      </c>
      <c r="G267" s="14">
        <v>60</v>
      </c>
      <c r="H267" s="11">
        <v>0</v>
      </c>
      <c r="I267" s="24">
        <v>1</v>
      </c>
      <c r="J267" s="34">
        <v>0</v>
      </c>
      <c r="K267" s="34"/>
      <c r="L267" s="11">
        <v>128385528</v>
      </c>
      <c r="M267" s="12">
        <v>43937</v>
      </c>
    </row>
    <row r="268" spans="1:13" ht="13.5" customHeight="1" x14ac:dyDescent="0.25">
      <c r="A268" s="198">
        <v>194</v>
      </c>
      <c r="B268" s="89">
        <v>43929</v>
      </c>
      <c r="C268" s="13" t="s">
        <v>150</v>
      </c>
      <c r="D268" s="13" t="s">
        <v>108</v>
      </c>
      <c r="E268" s="9" t="s">
        <v>151</v>
      </c>
      <c r="F268" s="11">
        <v>60</v>
      </c>
      <c r="G268" s="14">
        <v>60</v>
      </c>
      <c r="H268" s="11">
        <v>0</v>
      </c>
      <c r="I268" s="24">
        <v>1</v>
      </c>
      <c r="J268" s="34">
        <v>0</v>
      </c>
      <c r="K268" s="34"/>
      <c r="L268" s="11">
        <v>128385544</v>
      </c>
      <c r="M268" s="12">
        <v>43938</v>
      </c>
    </row>
    <row r="269" spans="1:13" ht="13.5" customHeight="1" x14ac:dyDescent="0.25">
      <c r="A269" s="198">
        <v>195</v>
      </c>
      <c r="B269" s="89">
        <v>43929</v>
      </c>
      <c r="C269" s="13" t="s">
        <v>152</v>
      </c>
      <c r="D269" s="13" t="s">
        <v>108</v>
      </c>
      <c r="E269" s="9" t="s">
        <v>153</v>
      </c>
      <c r="F269" s="11">
        <v>60</v>
      </c>
      <c r="G269" s="14">
        <v>60</v>
      </c>
      <c r="H269" s="11">
        <v>0</v>
      </c>
      <c r="I269" s="24">
        <v>1</v>
      </c>
      <c r="J269" s="34">
        <v>0</v>
      </c>
      <c r="K269" s="34"/>
      <c r="L269" s="11">
        <v>128385551</v>
      </c>
      <c r="M269" s="12"/>
    </row>
    <row r="270" spans="1:13" ht="13.5" customHeight="1" x14ac:dyDescent="0.25">
      <c r="A270" s="198">
        <v>196</v>
      </c>
      <c r="B270" s="89">
        <v>43929</v>
      </c>
      <c r="C270" s="13" t="s">
        <v>154</v>
      </c>
      <c r="D270" s="13" t="s">
        <v>108</v>
      </c>
      <c r="E270" s="9" t="s">
        <v>271</v>
      </c>
      <c r="F270" s="11">
        <v>120</v>
      </c>
      <c r="G270" s="14">
        <v>120</v>
      </c>
      <c r="H270" s="11">
        <v>0</v>
      </c>
      <c r="I270" s="24">
        <v>2</v>
      </c>
      <c r="J270" s="34">
        <v>0</v>
      </c>
      <c r="K270" s="34"/>
      <c r="L270" s="11">
        <v>128385552</v>
      </c>
      <c r="M270" s="12">
        <v>43938</v>
      </c>
    </row>
    <row r="271" spans="1:13" ht="13.5" customHeight="1" x14ac:dyDescent="0.25">
      <c r="A271" s="198">
        <v>197</v>
      </c>
      <c r="B271" s="89">
        <v>43929</v>
      </c>
      <c r="C271" s="13" t="s">
        <v>156</v>
      </c>
      <c r="D271" s="13" t="s">
        <v>108</v>
      </c>
      <c r="E271" s="9" t="s">
        <v>157</v>
      </c>
      <c r="F271" s="11">
        <v>60</v>
      </c>
      <c r="G271" s="14">
        <v>60</v>
      </c>
      <c r="H271" s="11">
        <v>0</v>
      </c>
      <c r="I271" s="24">
        <v>1</v>
      </c>
      <c r="J271" s="34">
        <v>0</v>
      </c>
      <c r="K271" s="34"/>
      <c r="L271" s="11">
        <v>128385534</v>
      </c>
      <c r="M271" s="12"/>
    </row>
    <row r="272" spans="1:13" ht="13.5" customHeight="1" x14ac:dyDescent="0.25">
      <c r="A272" s="198">
        <v>198</v>
      </c>
      <c r="B272" s="89">
        <v>43929</v>
      </c>
      <c r="C272" s="13" t="s">
        <v>136</v>
      </c>
      <c r="D272" s="13" t="s">
        <v>108</v>
      </c>
      <c r="E272" s="9" t="s">
        <v>158</v>
      </c>
      <c r="F272" s="11">
        <v>120</v>
      </c>
      <c r="G272" s="14">
        <v>120</v>
      </c>
      <c r="H272" s="11">
        <v>0</v>
      </c>
      <c r="I272" s="24">
        <v>1</v>
      </c>
      <c r="J272" s="34">
        <v>0</v>
      </c>
      <c r="K272" s="34"/>
      <c r="L272" s="11">
        <v>128385556</v>
      </c>
      <c r="M272" s="12"/>
    </row>
    <row r="273" spans="1:13" ht="13.5" customHeight="1" x14ac:dyDescent="0.25">
      <c r="A273" s="198">
        <v>199</v>
      </c>
      <c r="B273" s="89">
        <v>43929</v>
      </c>
      <c r="C273" s="13" t="s">
        <v>159</v>
      </c>
      <c r="D273" s="13" t="s">
        <v>127</v>
      </c>
      <c r="E273" s="9" t="s">
        <v>160</v>
      </c>
      <c r="F273" s="11">
        <v>180</v>
      </c>
      <c r="G273" s="14">
        <v>180</v>
      </c>
      <c r="H273" s="11">
        <v>0</v>
      </c>
      <c r="I273" s="24">
        <v>1</v>
      </c>
      <c r="J273" s="34">
        <v>0</v>
      </c>
      <c r="K273" s="34"/>
      <c r="L273" s="84">
        <v>128385521</v>
      </c>
      <c r="M273" s="12">
        <v>43937</v>
      </c>
    </row>
    <row r="274" spans="1:13" ht="13.5" customHeight="1" x14ac:dyDescent="0.25">
      <c r="A274" s="198">
        <v>200</v>
      </c>
      <c r="B274" s="89">
        <v>43929</v>
      </c>
      <c r="C274" s="13" t="s">
        <v>161</v>
      </c>
      <c r="D274" s="13" t="s">
        <v>127</v>
      </c>
      <c r="E274" s="9" t="s">
        <v>162</v>
      </c>
      <c r="F274" s="11">
        <v>120</v>
      </c>
      <c r="G274" s="14">
        <v>120</v>
      </c>
      <c r="H274" s="11">
        <v>0</v>
      </c>
      <c r="I274" s="24">
        <v>1</v>
      </c>
      <c r="J274" s="34">
        <v>0</v>
      </c>
      <c r="K274" s="34"/>
      <c r="L274" s="84">
        <v>128385550</v>
      </c>
      <c r="M274" s="12"/>
    </row>
    <row r="275" spans="1:13" ht="13.5" customHeight="1" x14ac:dyDescent="0.25">
      <c r="A275" s="198">
        <v>201</v>
      </c>
      <c r="B275" s="89">
        <v>43929</v>
      </c>
      <c r="C275" s="13" t="s">
        <v>267</v>
      </c>
      <c r="D275" s="13" t="s">
        <v>127</v>
      </c>
      <c r="E275" s="9" t="s">
        <v>164</v>
      </c>
      <c r="F275" s="11">
        <v>60</v>
      </c>
      <c r="G275" s="14">
        <v>60</v>
      </c>
      <c r="H275" s="11">
        <v>0</v>
      </c>
      <c r="I275" s="24">
        <v>1</v>
      </c>
      <c r="J275" s="34">
        <v>0</v>
      </c>
      <c r="K275" s="34"/>
      <c r="L275" s="85">
        <v>128385549</v>
      </c>
      <c r="M275" s="12"/>
    </row>
    <row r="276" spans="1:13" ht="13.5" customHeight="1" x14ac:dyDescent="0.25">
      <c r="A276" s="198">
        <v>202</v>
      </c>
      <c r="B276" s="89">
        <v>43929</v>
      </c>
      <c r="C276" s="13" t="s">
        <v>165</v>
      </c>
      <c r="D276" s="13" t="s">
        <v>127</v>
      </c>
      <c r="E276" s="9" t="s">
        <v>166</v>
      </c>
      <c r="F276" s="11">
        <v>120</v>
      </c>
      <c r="G276" s="14">
        <v>120</v>
      </c>
      <c r="H276" s="11">
        <v>0</v>
      </c>
      <c r="I276" s="24">
        <v>1</v>
      </c>
      <c r="J276" s="34">
        <v>0</v>
      </c>
      <c r="K276" s="34"/>
      <c r="L276" s="11">
        <v>128385548</v>
      </c>
      <c r="M276" s="12">
        <v>43937</v>
      </c>
    </row>
    <row r="277" spans="1:13" ht="13.5" customHeight="1" x14ac:dyDescent="0.25">
      <c r="A277" s="198">
        <v>203</v>
      </c>
      <c r="B277" s="89">
        <v>43929</v>
      </c>
      <c r="C277" s="13" t="s">
        <v>167</v>
      </c>
      <c r="D277" s="13" t="s">
        <v>127</v>
      </c>
      <c r="E277" s="9" t="s">
        <v>272</v>
      </c>
      <c r="F277" s="11">
        <v>60</v>
      </c>
      <c r="G277" s="14">
        <v>60</v>
      </c>
      <c r="H277" s="11">
        <v>0</v>
      </c>
      <c r="I277" s="24">
        <v>1</v>
      </c>
      <c r="J277" s="34">
        <v>0</v>
      </c>
      <c r="K277" s="34"/>
      <c r="L277" s="84">
        <v>128385525</v>
      </c>
      <c r="M277" s="12"/>
    </row>
    <row r="278" spans="1:13" ht="13.5" customHeight="1" x14ac:dyDescent="0.25">
      <c r="A278" s="198">
        <v>204</v>
      </c>
      <c r="B278" s="89">
        <v>43929</v>
      </c>
      <c r="C278" s="13" t="s">
        <v>169</v>
      </c>
      <c r="D278" s="13" t="s">
        <v>127</v>
      </c>
      <c r="E278" s="9" t="s">
        <v>168</v>
      </c>
      <c r="F278" s="11">
        <v>60</v>
      </c>
      <c r="G278" s="14">
        <v>60</v>
      </c>
      <c r="H278" s="11">
        <v>0</v>
      </c>
      <c r="I278" s="24">
        <v>1</v>
      </c>
      <c r="J278" s="34">
        <v>0</v>
      </c>
      <c r="K278" s="34"/>
      <c r="L278" s="85">
        <v>128385524</v>
      </c>
      <c r="M278" s="12"/>
    </row>
    <row r="279" spans="1:13" ht="13.5" customHeight="1" x14ac:dyDescent="0.25">
      <c r="A279" s="198">
        <v>205</v>
      </c>
      <c r="B279" s="89">
        <v>43929</v>
      </c>
      <c r="C279" s="13" t="s">
        <v>170</v>
      </c>
      <c r="D279" s="13" t="s">
        <v>127</v>
      </c>
      <c r="E279" s="9" t="s">
        <v>171</v>
      </c>
      <c r="F279" s="11">
        <v>120</v>
      </c>
      <c r="G279" s="14">
        <v>120</v>
      </c>
      <c r="H279" s="11">
        <v>1</v>
      </c>
      <c r="I279" s="24">
        <v>1</v>
      </c>
      <c r="J279" s="34">
        <v>0</v>
      </c>
      <c r="K279" s="34"/>
      <c r="L279" s="11">
        <v>128385554</v>
      </c>
      <c r="M279" s="12"/>
    </row>
    <row r="280" spans="1:13" ht="13.5" customHeight="1" x14ac:dyDescent="0.25">
      <c r="A280" s="198">
        <v>206</v>
      </c>
      <c r="B280" s="89">
        <v>43929</v>
      </c>
      <c r="C280" s="13" t="s">
        <v>172</v>
      </c>
      <c r="D280" s="13" t="s">
        <v>127</v>
      </c>
      <c r="E280" s="9" t="s">
        <v>173</v>
      </c>
      <c r="F280" s="11">
        <v>120</v>
      </c>
      <c r="G280" s="14">
        <v>120</v>
      </c>
      <c r="H280" s="11">
        <v>0</v>
      </c>
      <c r="I280" s="24">
        <v>1</v>
      </c>
      <c r="J280" s="34">
        <v>0</v>
      </c>
      <c r="K280" s="34"/>
      <c r="L280" s="11">
        <v>128385555</v>
      </c>
      <c r="M280" s="12"/>
    </row>
    <row r="281" spans="1:13" ht="13.5" customHeight="1" x14ac:dyDescent="0.25">
      <c r="A281" s="198">
        <v>207</v>
      </c>
      <c r="B281" s="89">
        <v>43929</v>
      </c>
      <c r="C281" s="13" t="s">
        <v>255</v>
      </c>
      <c r="D281" s="13" t="s">
        <v>130</v>
      </c>
      <c r="E281" s="9" t="s">
        <v>175</v>
      </c>
      <c r="F281" s="11">
        <v>120</v>
      </c>
      <c r="G281" s="14">
        <v>120</v>
      </c>
      <c r="H281" s="11">
        <v>0</v>
      </c>
      <c r="I281" s="24">
        <v>1</v>
      </c>
      <c r="J281" s="34">
        <v>0</v>
      </c>
      <c r="K281" s="34"/>
      <c r="L281" s="11">
        <v>128385520</v>
      </c>
      <c r="M281" s="12">
        <v>43937</v>
      </c>
    </row>
    <row r="282" spans="1:13" ht="13.5" customHeight="1" x14ac:dyDescent="0.25">
      <c r="A282" s="198">
        <v>208</v>
      </c>
      <c r="B282" s="89">
        <v>43929</v>
      </c>
      <c r="C282" s="13" t="s">
        <v>176</v>
      </c>
      <c r="D282" s="13" t="s">
        <v>130</v>
      </c>
      <c r="E282" s="9" t="s">
        <v>177</v>
      </c>
      <c r="F282" s="11">
        <v>50</v>
      </c>
      <c r="G282" s="14">
        <v>50</v>
      </c>
      <c r="H282" s="11">
        <v>0</v>
      </c>
      <c r="I282" s="24">
        <v>1</v>
      </c>
      <c r="J282" s="34">
        <v>0</v>
      </c>
      <c r="K282" s="34"/>
      <c r="L282" s="85">
        <v>128385559</v>
      </c>
      <c r="M282" s="12">
        <v>43937</v>
      </c>
    </row>
    <row r="283" spans="1:13" ht="13.5" customHeight="1" x14ac:dyDescent="0.25">
      <c r="A283" s="198">
        <v>209</v>
      </c>
      <c r="B283" s="89">
        <v>43929</v>
      </c>
      <c r="C283" s="13" t="s">
        <v>178</v>
      </c>
      <c r="D283" s="13" t="s">
        <v>130</v>
      </c>
      <c r="E283" s="9" t="s">
        <v>179</v>
      </c>
      <c r="F283" s="11">
        <v>180</v>
      </c>
      <c r="G283" s="14">
        <v>180</v>
      </c>
      <c r="H283" s="24">
        <v>1</v>
      </c>
      <c r="I283" s="24">
        <v>1</v>
      </c>
      <c r="J283" s="34">
        <v>0</v>
      </c>
      <c r="K283" s="34"/>
      <c r="L283" s="85">
        <v>128385522</v>
      </c>
      <c r="M283" s="12">
        <v>43937</v>
      </c>
    </row>
    <row r="284" spans="1:13" ht="13.5" customHeight="1" x14ac:dyDescent="0.25">
      <c r="A284" s="198">
        <v>210</v>
      </c>
      <c r="B284" s="89">
        <v>43929</v>
      </c>
      <c r="C284" s="13" t="s">
        <v>180</v>
      </c>
      <c r="D284" s="13" t="s">
        <v>130</v>
      </c>
      <c r="E284" s="9" t="s">
        <v>177</v>
      </c>
      <c r="F284" s="11">
        <v>60</v>
      </c>
      <c r="G284" s="14">
        <v>60</v>
      </c>
      <c r="H284" s="11">
        <v>0</v>
      </c>
      <c r="I284" s="24">
        <v>1</v>
      </c>
      <c r="J284" s="34">
        <v>0</v>
      </c>
      <c r="K284" s="34"/>
      <c r="L284" s="11">
        <v>128385531</v>
      </c>
      <c r="M284" s="12">
        <v>43937</v>
      </c>
    </row>
    <row r="285" spans="1:13" ht="13.5" customHeight="1" x14ac:dyDescent="0.25">
      <c r="A285" s="198">
        <v>211</v>
      </c>
      <c r="B285" s="89">
        <v>43929</v>
      </c>
      <c r="C285" s="13" t="s">
        <v>181</v>
      </c>
      <c r="D285" s="13" t="s">
        <v>133</v>
      </c>
      <c r="E285" s="9" t="s">
        <v>182</v>
      </c>
      <c r="F285" s="11">
        <v>120</v>
      </c>
      <c r="G285" s="14">
        <v>120</v>
      </c>
      <c r="H285" s="11">
        <v>0</v>
      </c>
      <c r="I285" s="24">
        <v>1</v>
      </c>
      <c r="J285" s="34">
        <v>0</v>
      </c>
      <c r="K285" s="34"/>
      <c r="L285" s="11">
        <v>128385523</v>
      </c>
      <c r="M285" s="12"/>
    </row>
    <row r="286" spans="1:13" ht="13.5" customHeight="1" x14ac:dyDescent="0.25">
      <c r="A286" s="198">
        <v>212</v>
      </c>
      <c r="B286" s="89">
        <v>43929</v>
      </c>
      <c r="C286" s="13" t="s">
        <v>183</v>
      </c>
      <c r="D286" s="13" t="s">
        <v>133</v>
      </c>
      <c r="E286" s="9" t="s">
        <v>184</v>
      </c>
      <c r="F286" s="11">
        <v>60</v>
      </c>
      <c r="G286" s="14">
        <v>60</v>
      </c>
      <c r="H286" s="11">
        <v>0</v>
      </c>
      <c r="I286" s="24">
        <v>1</v>
      </c>
      <c r="J286" s="34">
        <v>0</v>
      </c>
      <c r="K286" s="34"/>
      <c r="L286" s="11">
        <v>128385545</v>
      </c>
      <c r="M286" s="12">
        <v>43937</v>
      </c>
    </row>
    <row r="287" spans="1:13" ht="13.5" customHeight="1" x14ac:dyDescent="0.25">
      <c r="A287" s="198">
        <v>213</v>
      </c>
      <c r="B287" s="89">
        <v>43929</v>
      </c>
      <c r="C287" s="13" t="s">
        <v>185</v>
      </c>
      <c r="D287" s="13" t="s">
        <v>133</v>
      </c>
      <c r="E287" s="9" t="s">
        <v>186</v>
      </c>
      <c r="F287" s="11">
        <v>60</v>
      </c>
      <c r="G287" s="14">
        <v>60</v>
      </c>
      <c r="H287" s="11">
        <v>0</v>
      </c>
      <c r="I287" s="24">
        <v>1</v>
      </c>
      <c r="J287" s="34">
        <v>0</v>
      </c>
      <c r="K287" s="34"/>
      <c r="L287" s="11">
        <v>128385519</v>
      </c>
      <c r="M287" s="12">
        <v>43937</v>
      </c>
    </row>
    <row r="288" spans="1:13" ht="13.5" customHeight="1" x14ac:dyDescent="0.25">
      <c r="A288" s="198">
        <v>214</v>
      </c>
      <c r="B288" s="89">
        <v>43929</v>
      </c>
      <c r="C288" s="13" t="s">
        <v>195</v>
      </c>
      <c r="D288" s="13" t="s">
        <v>133</v>
      </c>
      <c r="E288" s="9" t="s">
        <v>196</v>
      </c>
      <c r="F288" s="11">
        <v>60</v>
      </c>
      <c r="G288" s="14">
        <v>60</v>
      </c>
      <c r="H288" s="11">
        <v>0</v>
      </c>
      <c r="I288" s="24">
        <v>1</v>
      </c>
      <c r="J288" s="34">
        <v>0</v>
      </c>
      <c r="K288" s="34"/>
      <c r="L288" s="11">
        <v>128385540</v>
      </c>
      <c r="M288" s="12">
        <v>43937</v>
      </c>
    </row>
    <row r="289" spans="1:13" ht="13.5" customHeight="1" x14ac:dyDescent="0.25">
      <c r="A289" s="198">
        <v>215</v>
      </c>
      <c r="B289" s="89">
        <v>43929</v>
      </c>
      <c r="C289" s="13" t="s">
        <v>197</v>
      </c>
      <c r="D289" s="13" t="s">
        <v>133</v>
      </c>
      <c r="E289" s="9" t="s">
        <v>198</v>
      </c>
      <c r="F289" s="11">
        <v>60</v>
      </c>
      <c r="G289" s="14">
        <v>60</v>
      </c>
      <c r="H289" s="11">
        <v>0</v>
      </c>
      <c r="I289" s="24">
        <v>1</v>
      </c>
      <c r="J289" s="34">
        <v>0</v>
      </c>
      <c r="K289" s="34"/>
      <c r="L289" s="11">
        <v>128385542</v>
      </c>
      <c r="M289" s="12">
        <v>43937</v>
      </c>
    </row>
    <row r="290" spans="1:13" ht="13.5" customHeight="1" x14ac:dyDescent="0.25">
      <c r="A290" s="198">
        <v>216</v>
      </c>
      <c r="B290" s="12">
        <v>43934</v>
      </c>
      <c r="C290" s="13" t="s">
        <v>208</v>
      </c>
      <c r="D290" s="13" t="s">
        <v>124</v>
      </c>
      <c r="E290" s="9" t="s">
        <v>209</v>
      </c>
      <c r="F290" s="11">
        <v>300</v>
      </c>
      <c r="G290" s="14">
        <v>300</v>
      </c>
      <c r="H290" s="11">
        <v>0</v>
      </c>
      <c r="I290" s="24">
        <v>2</v>
      </c>
      <c r="J290" s="34">
        <v>0</v>
      </c>
      <c r="K290" s="34"/>
      <c r="L290" s="12" t="s">
        <v>273</v>
      </c>
      <c r="M290" s="12">
        <v>43934</v>
      </c>
    </row>
    <row r="291" spans="1:13" ht="13.5" customHeight="1" x14ac:dyDescent="0.25">
      <c r="A291" s="198">
        <v>217</v>
      </c>
      <c r="B291" s="12">
        <v>43935</v>
      </c>
      <c r="C291" s="13" t="s">
        <v>204</v>
      </c>
      <c r="D291" s="13" t="s">
        <v>124</v>
      </c>
      <c r="E291" s="9" t="s">
        <v>205</v>
      </c>
      <c r="F291" s="11">
        <v>360</v>
      </c>
      <c r="G291" s="14">
        <v>360</v>
      </c>
      <c r="H291" s="11">
        <v>0</v>
      </c>
      <c r="I291" s="24">
        <v>1</v>
      </c>
      <c r="J291" s="34">
        <v>0</v>
      </c>
      <c r="K291" s="34"/>
      <c r="L291" s="12" t="s">
        <v>273</v>
      </c>
      <c r="M291" s="12">
        <v>43935</v>
      </c>
    </row>
    <row r="292" spans="1:13" ht="13.5" customHeight="1" x14ac:dyDescent="0.25">
      <c r="A292" s="198">
        <v>218</v>
      </c>
      <c r="B292" s="12">
        <v>43936</v>
      </c>
      <c r="C292" s="13" t="s">
        <v>202</v>
      </c>
      <c r="D292" s="13" t="s">
        <v>124</v>
      </c>
      <c r="E292" s="9" t="s">
        <v>203</v>
      </c>
      <c r="F292" s="11">
        <v>180</v>
      </c>
      <c r="G292" s="14">
        <v>180</v>
      </c>
      <c r="H292" s="11">
        <v>0</v>
      </c>
      <c r="I292" s="24">
        <v>2</v>
      </c>
      <c r="J292" s="34">
        <v>0</v>
      </c>
      <c r="K292" s="34"/>
      <c r="L292" s="11" t="s">
        <v>273</v>
      </c>
      <c r="M292" s="12">
        <v>43938</v>
      </c>
    </row>
    <row r="293" spans="1:13" ht="13.5" customHeight="1" x14ac:dyDescent="0.25">
      <c r="A293" s="198">
        <v>219</v>
      </c>
      <c r="B293" s="12">
        <v>43936</v>
      </c>
      <c r="C293" s="13" t="s">
        <v>257</v>
      </c>
      <c r="D293" s="13" t="s">
        <v>124</v>
      </c>
      <c r="E293" s="9" t="s">
        <v>203</v>
      </c>
      <c r="F293" s="11">
        <v>180</v>
      </c>
      <c r="G293" s="14">
        <v>180</v>
      </c>
      <c r="H293" s="11">
        <v>0</v>
      </c>
      <c r="I293" s="24">
        <v>2</v>
      </c>
      <c r="J293" s="34">
        <v>0</v>
      </c>
      <c r="K293" s="34"/>
      <c r="L293" s="11" t="s">
        <v>273</v>
      </c>
      <c r="M293" s="12">
        <v>43938</v>
      </c>
    </row>
    <row r="294" spans="1:13" ht="13.5" customHeight="1" x14ac:dyDescent="0.25">
      <c r="A294" s="198">
        <v>220</v>
      </c>
      <c r="B294" s="12">
        <v>43936</v>
      </c>
      <c r="C294" s="13" t="s">
        <v>206</v>
      </c>
      <c r="D294" s="13" t="s">
        <v>124</v>
      </c>
      <c r="E294" s="9" t="s">
        <v>207</v>
      </c>
      <c r="F294" s="11">
        <v>500</v>
      </c>
      <c r="G294" s="14">
        <v>500</v>
      </c>
      <c r="H294" s="11">
        <v>0</v>
      </c>
      <c r="I294" s="24">
        <v>2</v>
      </c>
      <c r="J294" s="34">
        <v>0</v>
      </c>
      <c r="K294" s="34"/>
      <c r="L294" s="11" t="s">
        <v>273</v>
      </c>
      <c r="M294" s="12">
        <v>43938</v>
      </c>
    </row>
    <row r="295" spans="1:13" ht="13.5" customHeight="1" x14ac:dyDescent="0.25">
      <c r="A295" s="198">
        <v>221</v>
      </c>
      <c r="B295" s="12">
        <v>43936</v>
      </c>
      <c r="C295" s="13" t="s">
        <v>214</v>
      </c>
      <c r="D295" s="13" t="s">
        <v>124</v>
      </c>
      <c r="E295" s="9" t="s">
        <v>215</v>
      </c>
      <c r="F295" s="11">
        <v>360</v>
      </c>
      <c r="G295" s="14">
        <v>360</v>
      </c>
      <c r="H295" s="11">
        <v>0</v>
      </c>
      <c r="I295" s="24">
        <v>4</v>
      </c>
      <c r="J295" s="34">
        <v>0</v>
      </c>
      <c r="K295" s="34"/>
      <c r="L295" s="11" t="s">
        <v>273</v>
      </c>
      <c r="M295" s="12">
        <v>43927</v>
      </c>
    </row>
    <row r="296" spans="1:13" ht="13.5" customHeight="1" x14ac:dyDescent="0.25">
      <c r="A296" s="198">
        <v>222</v>
      </c>
      <c r="B296" s="12">
        <v>43924</v>
      </c>
      <c r="C296" s="13" t="s">
        <v>258</v>
      </c>
      <c r="D296" s="13" t="s">
        <v>124</v>
      </c>
      <c r="E296" s="9" t="s">
        <v>265</v>
      </c>
      <c r="F296" s="35">
        <v>2400</v>
      </c>
      <c r="G296" s="36">
        <v>2400</v>
      </c>
      <c r="H296" s="11">
        <v>0</v>
      </c>
      <c r="I296" s="34">
        <v>0</v>
      </c>
      <c r="J296" s="34">
        <v>0</v>
      </c>
      <c r="K296" s="34" t="s">
        <v>274</v>
      </c>
      <c r="L296" s="11" t="s">
        <v>273</v>
      </c>
      <c r="M296" s="12">
        <v>43924</v>
      </c>
    </row>
    <row r="297" spans="1:13" ht="13.5" customHeight="1" x14ac:dyDescent="0.25">
      <c r="A297" s="198">
        <v>223</v>
      </c>
      <c r="B297" s="12">
        <v>43936</v>
      </c>
      <c r="C297" s="13" t="s">
        <v>220</v>
      </c>
      <c r="D297" s="13" t="s">
        <v>124</v>
      </c>
      <c r="E297" s="9" t="s">
        <v>265</v>
      </c>
      <c r="F297" s="35">
        <v>50</v>
      </c>
      <c r="G297" s="36">
        <v>100</v>
      </c>
      <c r="H297" s="11">
        <v>0</v>
      </c>
      <c r="I297" s="34">
        <v>0</v>
      </c>
      <c r="J297" s="34">
        <v>0</v>
      </c>
      <c r="K297" s="34"/>
      <c r="L297" s="12" t="s">
        <v>273</v>
      </c>
      <c r="M297" s="12">
        <v>43936</v>
      </c>
    </row>
    <row r="298" spans="1:13" ht="13.5" customHeight="1" x14ac:dyDescent="0.25">
      <c r="A298" s="198">
        <v>224</v>
      </c>
      <c r="B298" s="12">
        <v>43936</v>
      </c>
      <c r="C298" s="13" t="s">
        <v>275</v>
      </c>
      <c r="D298" s="13" t="s">
        <v>124</v>
      </c>
      <c r="E298" s="9" t="s">
        <v>276</v>
      </c>
      <c r="F298" s="36">
        <v>600</v>
      </c>
      <c r="G298" s="36">
        <v>600</v>
      </c>
      <c r="H298" s="34">
        <v>0</v>
      </c>
      <c r="I298" s="34">
        <v>0</v>
      </c>
      <c r="J298" s="34">
        <v>13</v>
      </c>
      <c r="K298" s="34"/>
      <c r="L298" s="11" t="s">
        <v>273</v>
      </c>
      <c r="M298" s="12">
        <v>43936</v>
      </c>
    </row>
    <row r="299" spans="1:13" ht="13.5" customHeight="1" x14ac:dyDescent="0.25">
      <c r="A299" s="198">
        <v>225</v>
      </c>
      <c r="B299" s="12">
        <v>43943</v>
      </c>
      <c r="C299" s="13" t="s">
        <v>220</v>
      </c>
      <c r="D299" s="13" t="s">
        <v>124</v>
      </c>
      <c r="E299" s="9" t="s">
        <v>265</v>
      </c>
      <c r="F299" s="36">
        <v>50</v>
      </c>
      <c r="G299" s="36">
        <v>40</v>
      </c>
      <c r="H299" s="34">
        <v>0</v>
      </c>
      <c r="I299" s="34">
        <v>0</v>
      </c>
      <c r="J299" s="34">
        <v>0</v>
      </c>
      <c r="K299" s="34"/>
      <c r="L299" s="11" t="s">
        <v>273</v>
      </c>
      <c r="M299" s="12">
        <v>43943</v>
      </c>
    </row>
    <row r="300" spans="1:13" ht="13.5" customHeight="1" x14ac:dyDescent="0.25">
      <c r="A300" s="198">
        <v>226</v>
      </c>
      <c r="B300" s="12">
        <v>43945</v>
      </c>
      <c r="C300" s="36" t="s">
        <v>277</v>
      </c>
      <c r="D300" s="9" t="s">
        <v>124</v>
      </c>
      <c r="E300" s="36" t="s">
        <v>277</v>
      </c>
      <c r="F300" s="36">
        <v>60</v>
      </c>
      <c r="G300" s="34">
        <v>60</v>
      </c>
      <c r="H300" s="34">
        <v>0</v>
      </c>
      <c r="I300" s="34">
        <v>0</v>
      </c>
      <c r="J300" s="34">
        <v>1</v>
      </c>
      <c r="K300" s="92">
        <v>0</v>
      </c>
      <c r="L300" s="11" t="s">
        <v>273</v>
      </c>
      <c r="M300" s="198"/>
    </row>
    <row r="301" spans="1:13" ht="13.5" customHeight="1" x14ac:dyDescent="0.25">
      <c r="A301" s="198">
        <v>227</v>
      </c>
      <c r="B301" s="12">
        <v>43945</v>
      </c>
      <c r="C301" s="9" t="s">
        <v>220</v>
      </c>
      <c r="D301" s="13" t="s">
        <v>124</v>
      </c>
      <c r="E301" s="9" t="s">
        <v>220</v>
      </c>
      <c r="F301" s="36">
        <v>0</v>
      </c>
      <c r="G301" s="36">
        <v>100</v>
      </c>
      <c r="H301" s="34">
        <v>3</v>
      </c>
      <c r="I301" s="34">
        <v>0</v>
      </c>
      <c r="J301" s="34">
        <v>0</v>
      </c>
      <c r="K301" s="104">
        <v>0</v>
      </c>
      <c r="L301" s="11" t="s">
        <v>278</v>
      </c>
      <c r="M301" s="105"/>
    </row>
    <row r="302" spans="1:13" ht="13.5" customHeight="1" x14ac:dyDescent="0.25">
      <c r="A302" s="198">
        <v>228</v>
      </c>
      <c r="B302" s="12">
        <v>43950</v>
      </c>
      <c r="C302" s="13" t="s">
        <v>258</v>
      </c>
      <c r="D302" s="13" t="s">
        <v>124</v>
      </c>
      <c r="E302" s="9" t="s">
        <v>260</v>
      </c>
      <c r="F302" s="36">
        <v>3000</v>
      </c>
      <c r="G302" s="36">
        <v>3000</v>
      </c>
      <c r="H302" s="34">
        <v>0</v>
      </c>
      <c r="I302" s="34">
        <v>0</v>
      </c>
      <c r="J302" s="34">
        <v>0</v>
      </c>
      <c r="K302" s="104">
        <v>0</v>
      </c>
      <c r="L302" s="11" t="s">
        <v>273</v>
      </c>
      <c r="M302" s="105"/>
    </row>
    <row r="303" spans="1:13" ht="13.5" customHeight="1" x14ac:dyDescent="0.25">
      <c r="A303" s="198">
        <v>229</v>
      </c>
      <c r="B303" s="12">
        <v>43950</v>
      </c>
      <c r="C303" s="13" t="s">
        <v>220</v>
      </c>
      <c r="D303" s="13" t="s">
        <v>124</v>
      </c>
      <c r="E303" s="9" t="s">
        <v>279</v>
      </c>
      <c r="F303" s="36">
        <v>0</v>
      </c>
      <c r="G303" s="36">
        <v>110</v>
      </c>
      <c r="H303" s="34">
        <v>0</v>
      </c>
      <c r="I303" s="34">
        <v>0</v>
      </c>
      <c r="J303" s="34">
        <v>0</v>
      </c>
      <c r="K303" s="104">
        <v>0</v>
      </c>
      <c r="L303" s="11" t="s">
        <v>273</v>
      </c>
      <c r="M303" s="105" t="s">
        <v>280</v>
      </c>
    </row>
    <row r="304" spans="1:13" ht="13.5" customHeight="1" x14ac:dyDescent="0.25">
      <c r="A304" s="198">
        <v>230</v>
      </c>
      <c r="B304" s="12">
        <v>43950</v>
      </c>
      <c r="C304" s="13" t="s">
        <v>281</v>
      </c>
      <c r="D304" s="13" t="s">
        <v>124</v>
      </c>
      <c r="E304" s="9" t="s">
        <v>282</v>
      </c>
      <c r="F304" s="36">
        <v>60</v>
      </c>
      <c r="G304" s="36">
        <v>60</v>
      </c>
      <c r="H304" s="34">
        <v>0</v>
      </c>
      <c r="I304" s="34">
        <v>0</v>
      </c>
      <c r="J304" s="34">
        <v>1</v>
      </c>
      <c r="K304" s="104">
        <v>0</v>
      </c>
      <c r="L304" s="11" t="s">
        <v>273</v>
      </c>
      <c r="M304" s="105" t="s">
        <v>280</v>
      </c>
    </row>
    <row r="305" spans="2:13" ht="13.5" customHeight="1" x14ac:dyDescent="0.25">
      <c r="B305" s="83">
        <v>43957</v>
      </c>
      <c r="C305" s="8" t="s">
        <v>110</v>
      </c>
      <c r="D305" s="13"/>
      <c r="E305" s="141" t="s">
        <v>111</v>
      </c>
      <c r="F305" s="11">
        <v>240</v>
      </c>
      <c r="G305" s="14">
        <v>240</v>
      </c>
      <c r="H305" s="11">
        <v>1</v>
      </c>
      <c r="I305" s="24">
        <v>0</v>
      </c>
      <c r="J305" s="34">
        <v>0</v>
      </c>
      <c r="K305" s="34"/>
      <c r="L305" s="11"/>
      <c r="M305" s="105"/>
    </row>
    <row r="306" spans="2:13" ht="13.5" customHeight="1" x14ac:dyDescent="0.25">
      <c r="B306" s="83">
        <v>43957</v>
      </c>
      <c r="C306" s="13" t="s">
        <v>114</v>
      </c>
      <c r="D306" s="198"/>
      <c r="E306" s="140" t="s">
        <v>115</v>
      </c>
      <c r="F306" s="11">
        <v>120</v>
      </c>
      <c r="G306" s="14">
        <v>120</v>
      </c>
      <c r="H306" s="11">
        <v>0</v>
      </c>
      <c r="I306" s="24">
        <v>1</v>
      </c>
      <c r="J306" s="34">
        <v>0</v>
      </c>
      <c r="K306" s="34"/>
      <c r="L306" s="198"/>
      <c r="M306" s="198"/>
    </row>
    <row r="307" spans="2:13" ht="13.5" customHeight="1" x14ac:dyDescent="0.25">
      <c r="B307" s="83">
        <v>43957</v>
      </c>
      <c r="C307" s="13" t="s">
        <v>122</v>
      </c>
      <c r="D307" s="11"/>
      <c r="E307" s="140" t="s">
        <v>123</v>
      </c>
      <c r="F307" s="11">
        <v>60</v>
      </c>
      <c r="G307" s="14">
        <v>60</v>
      </c>
      <c r="H307" s="11">
        <v>0</v>
      </c>
      <c r="I307" s="24">
        <v>1</v>
      </c>
      <c r="J307" s="34">
        <v>0</v>
      </c>
      <c r="K307" s="34"/>
      <c r="L307" s="198"/>
      <c r="M307" s="198"/>
    </row>
    <row r="308" spans="2:13" ht="13.5" customHeight="1" x14ac:dyDescent="0.25">
      <c r="B308" s="83">
        <v>43957</v>
      </c>
      <c r="C308" s="13" t="s">
        <v>125</v>
      </c>
      <c r="D308" s="11"/>
      <c r="E308" s="140" t="s">
        <v>126</v>
      </c>
      <c r="F308" s="11">
        <v>60</v>
      </c>
      <c r="G308" s="14">
        <v>60</v>
      </c>
      <c r="H308" s="11">
        <v>0</v>
      </c>
      <c r="I308" s="24">
        <v>1</v>
      </c>
      <c r="J308" s="34">
        <v>0</v>
      </c>
      <c r="K308" s="34"/>
      <c r="L308" s="198"/>
      <c r="M308" s="198"/>
    </row>
    <row r="309" spans="2:13" ht="13.5" customHeight="1" x14ac:dyDescent="0.25">
      <c r="B309" s="83">
        <v>43957</v>
      </c>
      <c r="C309" s="13" t="s">
        <v>189</v>
      </c>
      <c r="D309" s="11"/>
      <c r="E309" s="140" t="s">
        <v>190</v>
      </c>
      <c r="F309" s="11">
        <v>180</v>
      </c>
      <c r="G309" s="14">
        <v>180</v>
      </c>
      <c r="H309" s="11">
        <v>1</v>
      </c>
      <c r="I309" s="24">
        <v>0</v>
      </c>
      <c r="J309" s="34">
        <v>0</v>
      </c>
      <c r="K309" s="34"/>
      <c r="L309" s="198"/>
      <c r="M309" s="198"/>
    </row>
    <row r="310" spans="2:13" ht="13.5" customHeight="1" x14ac:dyDescent="0.25">
      <c r="B310" s="83">
        <v>43957</v>
      </c>
      <c r="C310" s="13" t="s">
        <v>191</v>
      </c>
      <c r="D310" s="11"/>
      <c r="E310" s="140" t="s">
        <v>192</v>
      </c>
      <c r="F310" s="11">
        <v>120</v>
      </c>
      <c r="G310" s="14">
        <v>120</v>
      </c>
      <c r="H310" s="11">
        <v>0</v>
      </c>
      <c r="I310" s="24">
        <v>1</v>
      </c>
      <c r="J310" s="34">
        <v>0</v>
      </c>
      <c r="K310" s="34"/>
      <c r="L310" s="198"/>
      <c r="M310" s="198"/>
    </row>
    <row r="311" spans="2:13" ht="13.5" customHeight="1" x14ac:dyDescent="0.25">
      <c r="B311" s="83">
        <v>43957</v>
      </c>
      <c r="C311" s="13" t="s">
        <v>128</v>
      </c>
      <c r="D311" s="11"/>
      <c r="E311" s="142" t="s">
        <v>129</v>
      </c>
      <c r="F311" s="11">
        <v>60</v>
      </c>
      <c r="G311" s="14">
        <v>60</v>
      </c>
      <c r="H311" s="11">
        <v>0</v>
      </c>
      <c r="I311" s="24">
        <v>1</v>
      </c>
      <c r="J311" s="34">
        <v>0</v>
      </c>
      <c r="K311" s="34"/>
      <c r="L311" s="198"/>
      <c r="M311" s="198"/>
    </row>
    <row r="312" spans="2:13" ht="13.5" customHeight="1" x14ac:dyDescent="0.25">
      <c r="B312" s="83">
        <v>43957</v>
      </c>
      <c r="C312" s="13" t="s">
        <v>107</v>
      </c>
      <c r="D312" s="11"/>
      <c r="E312" s="140" t="s">
        <v>109</v>
      </c>
      <c r="F312" s="11">
        <v>60</v>
      </c>
      <c r="G312" s="14">
        <v>60</v>
      </c>
      <c r="H312" s="11">
        <v>0</v>
      </c>
      <c r="I312" s="24">
        <v>1</v>
      </c>
      <c r="J312" s="34">
        <v>0</v>
      </c>
      <c r="K312" s="34"/>
      <c r="L312" s="198"/>
      <c r="M312" s="198"/>
    </row>
    <row r="313" spans="2:13" ht="13.5" customHeight="1" x14ac:dyDescent="0.25">
      <c r="B313" s="83">
        <v>43957</v>
      </c>
      <c r="C313" s="103" t="s">
        <v>200</v>
      </c>
      <c r="D313" s="11"/>
      <c r="E313" s="140" t="s">
        <v>201</v>
      </c>
      <c r="F313" s="11">
        <v>120</v>
      </c>
      <c r="G313" s="14">
        <v>120</v>
      </c>
      <c r="H313" s="11">
        <v>0</v>
      </c>
      <c r="I313" s="24">
        <v>1</v>
      </c>
      <c r="J313" s="34">
        <v>0</v>
      </c>
      <c r="K313" s="34"/>
      <c r="L313" s="198"/>
      <c r="M313" s="198"/>
    </row>
    <row r="314" spans="2:13" ht="13.5" customHeight="1" x14ac:dyDescent="0.25">
      <c r="B314" s="83">
        <v>43957</v>
      </c>
      <c r="C314" s="13" t="s">
        <v>131</v>
      </c>
      <c r="D314" s="11"/>
      <c r="E314" s="140" t="s">
        <v>132</v>
      </c>
      <c r="F314" s="11">
        <v>180</v>
      </c>
      <c r="G314" s="14">
        <v>180</v>
      </c>
      <c r="H314" s="11">
        <v>1</v>
      </c>
      <c r="I314" s="24">
        <v>0</v>
      </c>
      <c r="J314" s="34">
        <v>0</v>
      </c>
      <c r="K314" s="34" t="s">
        <v>283</v>
      </c>
      <c r="L314" s="198"/>
      <c r="M314" s="198"/>
    </row>
    <row r="315" spans="2:13" ht="13.5" customHeight="1" x14ac:dyDescent="0.25">
      <c r="B315" s="83">
        <v>43957</v>
      </c>
      <c r="C315" s="13" t="s">
        <v>134</v>
      </c>
      <c r="D315" s="11"/>
      <c r="E315" s="140" t="s">
        <v>135</v>
      </c>
      <c r="F315" s="11">
        <v>120</v>
      </c>
      <c r="G315" s="14">
        <v>120</v>
      </c>
      <c r="H315" s="11">
        <v>0</v>
      </c>
      <c r="I315" s="24">
        <v>1</v>
      </c>
      <c r="J315" s="34">
        <v>0</v>
      </c>
      <c r="K315" s="34"/>
      <c r="L315" s="198"/>
      <c r="M315" s="198"/>
    </row>
    <row r="316" spans="2:13" ht="13.5" customHeight="1" x14ac:dyDescent="0.25">
      <c r="B316" s="83">
        <v>43957</v>
      </c>
      <c r="C316" s="13" t="s">
        <v>137</v>
      </c>
      <c r="D316" s="11"/>
      <c r="E316" s="140" t="s">
        <v>138</v>
      </c>
      <c r="F316" s="11">
        <v>60</v>
      </c>
      <c r="G316" s="14">
        <v>60</v>
      </c>
      <c r="H316" s="11">
        <v>0</v>
      </c>
      <c r="I316" s="24">
        <v>1</v>
      </c>
      <c r="J316" s="34">
        <v>0</v>
      </c>
      <c r="K316" s="34"/>
      <c r="L316" s="198"/>
      <c r="M316" s="198"/>
    </row>
    <row r="317" spans="2:13" ht="13.5" customHeight="1" x14ac:dyDescent="0.25">
      <c r="B317" s="83">
        <v>43957</v>
      </c>
      <c r="C317" s="13" t="s">
        <v>140</v>
      </c>
      <c r="D317" s="11"/>
      <c r="E317" s="140" t="s">
        <v>141</v>
      </c>
      <c r="F317" s="11">
        <v>60</v>
      </c>
      <c r="G317" s="14">
        <v>60</v>
      </c>
      <c r="H317" s="11">
        <v>0</v>
      </c>
      <c r="I317" s="24">
        <v>1</v>
      </c>
      <c r="J317" s="34">
        <v>0</v>
      </c>
      <c r="K317" s="34"/>
      <c r="L317" s="198"/>
      <c r="M317" s="198"/>
    </row>
    <row r="318" spans="2:13" ht="13.5" customHeight="1" x14ac:dyDescent="0.25">
      <c r="B318" s="83">
        <v>43957</v>
      </c>
      <c r="C318" s="13" t="s">
        <v>270</v>
      </c>
      <c r="D318" s="11"/>
      <c r="E318" s="140" t="s">
        <v>143</v>
      </c>
      <c r="F318" s="11">
        <v>60</v>
      </c>
      <c r="G318" s="14">
        <v>60</v>
      </c>
      <c r="H318" s="11">
        <v>0</v>
      </c>
      <c r="I318" s="24">
        <v>1</v>
      </c>
      <c r="J318" s="34">
        <v>0</v>
      </c>
      <c r="K318" s="34"/>
      <c r="L318" s="198"/>
      <c r="M318" s="198"/>
    </row>
    <row r="319" spans="2:13" ht="13.5" customHeight="1" x14ac:dyDescent="0.25">
      <c r="B319" s="83">
        <v>43957</v>
      </c>
      <c r="C319" s="13" t="s">
        <v>264</v>
      </c>
      <c r="D319" s="11"/>
      <c r="E319" s="143" t="s">
        <v>256</v>
      </c>
      <c r="F319" s="11">
        <v>180</v>
      </c>
      <c r="G319" s="14">
        <v>180</v>
      </c>
      <c r="H319" s="11">
        <v>1</v>
      </c>
      <c r="I319" s="24">
        <v>0</v>
      </c>
      <c r="J319" s="34">
        <v>0</v>
      </c>
      <c r="K319" s="34"/>
      <c r="L319" s="198"/>
      <c r="M319" s="198"/>
    </row>
    <row r="320" spans="2:13" ht="13.5" customHeight="1" x14ac:dyDescent="0.25">
      <c r="B320" s="83">
        <v>43957</v>
      </c>
      <c r="C320" s="13" t="s">
        <v>144</v>
      </c>
      <c r="D320" s="11"/>
      <c r="E320" s="140" t="s">
        <v>145</v>
      </c>
      <c r="F320" s="11">
        <v>240</v>
      </c>
      <c r="G320" s="14">
        <v>240</v>
      </c>
      <c r="H320" s="11">
        <v>1</v>
      </c>
      <c r="I320" s="24">
        <v>0</v>
      </c>
      <c r="J320" s="34">
        <v>0</v>
      </c>
      <c r="K320" s="34"/>
      <c r="L320" s="198"/>
      <c r="M320" s="198"/>
    </row>
    <row r="321" spans="2:11" ht="13.5" customHeight="1" x14ac:dyDescent="0.25">
      <c r="B321" s="83">
        <v>43957</v>
      </c>
      <c r="C321" s="13" t="s">
        <v>146</v>
      </c>
      <c r="D321" s="11"/>
      <c r="E321" s="140" t="s">
        <v>147</v>
      </c>
      <c r="F321" s="11">
        <v>60</v>
      </c>
      <c r="G321" s="14">
        <v>60</v>
      </c>
      <c r="H321" s="11">
        <v>0</v>
      </c>
      <c r="I321" s="24">
        <v>1</v>
      </c>
      <c r="J321" s="34">
        <v>0</v>
      </c>
      <c r="K321" s="34"/>
    </row>
    <row r="322" spans="2:11" ht="13.5" customHeight="1" x14ac:dyDescent="0.25">
      <c r="B322" s="83">
        <v>43957</v>
      </c>
      <c r="C322" s="13" t="s">
        <v>148</v>
      </c>
      <c r="D322" s="11"/>
      <c r="E322" s="140" t="s">
        <v>149</v>
      </c>
      <c r="F322" s="11">
        <v>60</v>
      </c>
      <c r="G322" s="14">
        <v>60</v>
      </c>
      <c r="H322" s="11">
        <v>0</v>
      </c>
      <c r="I322" s="24">
        <v>1</v>
      </c>
      <c r="J322" s="34">
        <v>0</v>
      </c>
      <c r="K322" s="34"/>
    </row>
    <row r="323" spans="2:11" ht="13.5" customHeight="1" x14ac:dyDescent="0.25">
      <c r="B323" s="83">
        <v>43957</v>
      </c>
      <c r="C323" s="13" t="s">
        <v>150</v>
      </c>
      <c r="D323" s="11"/>
      <c r="E323" s="140" t="s">
        <v>151</v>
      </c>
      <c r="F323" s="11">
        <v>60</v>
      </c>
      <c r="G323" s="14">
        <v>60</v>
      </c>
      <c r="H323" s="11">
        <v>0</v>
      </c>
      <c r="I323" s="24">
        <v>1</v>
      </c>
      <c r="J323" s="34">
        <v>0</v>
      </c>
      <c r="K323" s="34"/>
    </row>
    <row r="324" spans="2:11" ht="13.5" customHeight="1" x14ac:dyDescent="0.25">
      <c r="B324" s="83">
        <v>43957</v>
      </c>
      <c r="C324" s="13" t="s">
        <v>152</v>
      </c>
      <c r="D324" s="11"/>
      <c r="E324" s="140" t="s">
        <v>153</v>
      </c>
      <c r="F324" s="11">
        <v>60</v>
      </c>
      <c r="G324" s="14">
        <v>60</v>
      </c>
      <c r="H324" s="11">
        <v>0</v>
      </c>
      <c r="I324" s="24">
        <v>1</v>
      </c>
      <c r="J324" s="34">
        <v>0</v>
      </c>
      <c r="K324" s="34"/>
    </row>
    <row r="325" spans="2:11" ht="13.5" customHeight="1" x14ac:dyDescent="0.25">
      <c r="B325" s="83">
        <v>43957</v>
      </c>
      <c r="C325" s="13" t="s">
        <v>154</v>
      </c>
      <c r="D325" s="11"/>
      <c r="E325" s="140" t="s">
        <v>271</v>
      </c>
      <c r="F325" s="11">
        <v>120</v>
      </c>
      <c r="G325" s="14">
        <v>120</v>
      </c>
      <c r="H325" s="11">
        <v>1</v>
      </c>
      <c r="I325" s="24">
        <v>1</v>
      </c>
      <c r="J325" s="34">
        <v>0</v>
      </c>
      <c r="K325" s="34"/>
    </row>
    <row r="326" spans="2:11" ht="13.5" customHeight="1" x14ac:dyDescent="0.25">
      <c r="B326" s="83">
        <v>43957</v>
      </c>
      <c r="C326" s="13" t="s">
        <v>156</v>
      </c>
      <c r="D326" s="11"/>
      <c r="E326" s="140" t="s">
        <v>157</v>
      </c>
      <c r="F326" s="11">
        <v>60</v>
      </c>
      <c r="G326" s="14">
        <v>60</v>
      </c>
      <c r="H326" s="11">
        <v>0</v>
      </c>
      <c r="I326" s="24">
        <v>1</v>
      </c>
      <c r="J326" s="34">
        <v>0</v>
      </c>
      <c r="K326" s="34"/>
    </row>
    <row r="327" spans="2:11" ht="13.5" customHeight="1" x14ac:dyDescent="0.25">
      <c r="B327" s="83">
        <v>43957</v>
      </c>
      <c r="C327" s="13" t="s">
        <v>136</v>
      </c>
      <c r="D327" s="11"/>
      <c r="E327" s="140" t="s">
        <v>158</v>
      </c>
      <c r="F327" s="11">
        <v>120</v>
      </c>
      <c r="G327" s="14">
        <v>120</v>
      </c>
      <c r="H327" s="11">
        <v>1</v>
      </c>
      <c r="I327" s="24">
        <v>1</v>
      </c>
      <c r="J327" s="34">
        <v>0</v>
      </c>
      <c r="K327" s="34"/>
    </row>
    <row r="328" spans="2:11" ht="13.5" customHeight="1" x14ac:dyDescent="0.25">
      <c r="B328" s="83">
        <v>43957</v>
      </c>
      <c r="C328" s="13" t="s">
        <v>159</v>
      </c>
      <c r="D328" s="11"/>
      <c r="E328" s="140" t="s">
        <v>160</v>
      </c>
      <c r="F328" s="11">
        <v>300</v>
      </c>
      <c r="G328" s="14">
        <v>300</v>
      </c>
      <c r="H328" s="11">
        <v>1</v>
      </c>
      <c r="I328" s="24">
        <v>0</v>
      </c>
      <c r="J328" s="34">
        <v>2</v>
      </c>
      <c r="K328" s="34">
        <v>0</v>
      </c>
    </row>
    <row r="329" spans="2:11" ht="13.5" customHeight="1" x14ac:dyDescent="0.25">
      <c r="B329" s="83">
        <v>43957</v>
      </c>
      <c r="C329" s="13" t="s">
        <v>161</v>
      </c>
      <c r="D329" s="11"/>
      <c r="E329" s="140" t="s">
        <v>162</v>
      </c>
      <c r="F329" s="11">
        <v>120</v>
      </c>
      <c r="G329" s="14">
        <v>120</v>
      </c>
      <c r="H329" s="11">
        <v>0</v>
      </c>
      <c r="I329" s="24">
        <v>1</v>
      </c>
      <c r="J329" s="34">
        <v>0</v>
      </c>
      <c r="K329" s="34"/>
    </row>
    <row r="330" spans="2:11" ht="13.5" customHeight="1" x14ac:dyDescent="0.25">
      <c r="B330" s="83">
        <v>43957</v>
      </c>
      <c r="C330" s="13" t="s">
        <v>284</v>
      </c>
      <c r="D330" s="11"/>
      <c r="E330" s="139"/>
      <c r="F330" s="11">
        <v>60</v>
      </c>
      <c r="G330" s="14">
        <v>60</v>
      </c>
      <c r="H330" s="11">
        <v>0</v>
      </c>
      <c r="I330" s="24">
        <v>1</v>
      </c>
      <c r="J330" s="34">
        <v>0</v>
      </c>
      <c r="K330" s="34">
        <v>0</v>
      </c>
    </row>
    <row r="331" spans="2:11" ht="13.5" customHeight="1" x14ac:dyDescent="0.25">
      <c r="B331" s="83">
        <v>43957</v>
      </c>
      <c r="C331" s="13" t="s">
        <v>165</v>
      </c>
      <c r="D331" s="11"/>
      <c r="E331" s="139" t="s">
        <v>166</v>
      </c>
      <c r="F331" s="11">
        <v>120</v>
      </c>
      <c r="G331" s="14">
        <v>120</v>
      </c>
      <c r="H331" s="11">
        <v>1</v>
      </c>
      <c r="I331" s="24">
        <v>0</v>
      </c>
      <c r="J331" s="34">
        <v>0</v>
      </c>
      <c r="K331" s="34">
        <v>0</v>
      </c>
    </row>
    <row r="332" spans="2:11" ht="13.5" customHeight="1" x14ac:dyDescent="0.25">
      <c r="B332" s="83">
        <v>43957</v>
      </c>
      <c r="C332" s="13" t="s">
        <v>167</v>
      </c>
      <c r="D332" s="11"/>
      <c r="E332" s="139" t="s">
        <v>272</v>
      </c>
      <c r="F332" s="11">
        <v>60</v>
      </c>
      <c r="G332" s="14">
        <v>60</v>
      </c>
      <c r="H332" s="11">
        <v>0</v>
      </c>
      <c r="I332" s="24">
        <v>1</v>
      </c>
      <c r="J332" s="34">
        <v>0</v>
      </c>
      <c r="K332" s="34"/>
    </row>
    <row r="333" spans="2:11" ht="13.5" customHeight="1" x14ac:dyDescent="0.25">
      <c r="B333" s="83">
        <v>43957</v>
      </c>
      <c r="C333" s="13" t="s">
        <v>169</v>
      </c>
      <c r="D333" s="11"/>
      <c r="E333" s="139" t="s">
        <v>168</v>
      </c>
      <c r="F333" s="11">
        <v>60</v>
      </c>
      <c r="G333" s="14">
        <v>60</v>
      </c>
      <c r="H333" s="11">
        <v>0</v>
      </c>
      <c r="I333" s="24">
        <v>1</v>
      </c>
      <c r="J333" s="34">
        <v>0</v>
      </c>
      <c r="K333" s="34"/>
    </row>
    <row r="334" spans="2:11" ht="13.5" customHeight="1" x14ac:dyDescent="0.25">
      <c r="B334" s="83">
        <v>43957</v>
      </c>
      <c r="C334" s="13" t="s">
        <v>170</v>
      </c>
      <c r="D334" s="11"/>
      <c r="E334" s="139" t="s">
        <v>171</v>
      </c>
      <c r="F334" s="11">
        <v>150</v>
      </c>
      <c r="G334" s="14">
        <v>150</v>
      </c>
      <c r="H334" s="11">
        <v>1</v>
      </c>
      <c r="I334" s="24">
        <v>0</v>
      </c>
      <c r="J334" s="34">
        <v>3</v>
      </c>
      <c r="K334" s="34">
        <v>0</v>
      </c>
    </row>
    <row r="335" spans="2:11" ht="13.5" customHeight="1" x14ac:dyDescent="0.25">
      <c r="B335" s="83">
        <v>43957</v>
      </c>
      <c r="C335" s="13" t="s">
        <v>172</v>
      </c>
      <c r="D335" s="11"/>
      <c r="E335" s="139" t="s">
        <v>173</v>
      </c>
      <c r="F335" s="11">
        <v>120</v>
      </c>
      <c r="G335" s="14">
        <v>120</v>
      </c>
      <c r="H335" s="11">
        <v>0</v>
      </c>
      <c r="I335" s="24">
        <v>1</v>
      </c>
      <c r="J335" s="34">
        <v>0</v>
      </c>
      <c r="K335" s="34"/>
    </row>
    <row r="336" spans="2:11" ht="13.5" customHeight="1" x14ac:dyDescent="0.25">
      <c r="B336" s="83">
        <v>43957</v>
      </c>
      <c r="C336" s="13" t="s">
        <v>255</v>
      </c>
      <c r="D336" s="11"/>
      <c r="E336" s="139" t="s">
        <v>175</v>
      </c>
      <c r="F336" s="11">
        <v>120</v>
      </c>
      <c r="G336" s="14">
        <v>120</v>
      </c>
      <c r="H336" s="11">
        <v>0</v>
      </c>
      <c r="I336" s="24">
        <v>1</v>
      </c>
      <c r="J336" s="34">
        <v>0</v>
      </c>
      <c r="K336" s="34">
        <v>0</v>
      </c>
    </row>
    <row r="337" spans="2:11" ht="13.5" customHeight="1" x14ac:dyDescent="0.25">
      <c r="B337" s="131">
        <v>43957</v>
      </c>
      <c r="C337" s="13" t="s">
        <v>285</v>
      </c>
      <c r="D337" s="11"/>
      <c r="E337" s="139" t="s">
        <v>177</v>
      </c>
      <c r="F337" s="132">
        <v>60</v>
      </c>
      <c r="G337" s="133">
        <v>60</v>
      </c>
      <c r="H337" s="132">
        <v>0</v>
      </c>
      <c r="I337" s="134">
        <v>1</v>
      </c>
      <c r="J337" s="135">
        <v>0</v>
      </c>
      <c r="K337" s="135">
        <v>0</v>
      </c>
    </row>
    <row r="338" spans="2:11" ht="13.5" customHeight="1" x14ac:dyDescent="0.25">
      <c r="B338" s="83">
        <v>43957</v>
      </c>
      <c r="C338" s="13" t="s">
        <v>178</v>
      </c>
      <c r="D338" s="11"/>
      <c r="E338" s="139" t="s">
        <v>179</v>
      </c>
      <c r="F338" s="11">
        <v>180</v>
      </c>
      <c r="G338" s="14">
        <v>180</v>
      </c>
      <c r="H338" s="11">
        <v>1</v>
      </c>
      <c r="I338" s="24">
        <v>0</v>
      </c>
      <c r="J338" s="34">
        <v>2</v>
      </c>
      <c r="K338" s="34">
        <v>0</v>
      </c>
    </row>
    <row r="339" spans="2:11" ht="13.5" customHeight="1" x14ac:dyDescent="0.25">
      <c r="B339" s="131">
        <v>43957</v>
      </c>
      <c r="C339" s="13" t="s">
        <v>286</v>
      </c>
      <c r="D339" s="11"/>
      <c r="E339" s="139" t="s">
        <v>287</v>
      </c>
      <c r="F339" s="132">
        <v>60</v>
      </c>
      <c r="G339" s="133">
        <v>60</v>
      </c>
      <c r="H339" s="132">
        <v>0</v>
      </c>
      <c r="I339" s="134">
        <v>1</v>
      </c>
      <c r="J339" s="135">
        <v>0</v>
      </c>
      <c r="K339" s="135">
        <v>0</v>
      </c>
    </row>
    <row r="340" spans="2:11" ht="13.5" customHeight="1" x14ac:dyDescent="0.25">
      <c r="B340" s="83">
        <v>43957</v>
      </c>
      <c r="C340" s="13" t="s">
        <v>181</v>
      </c>
      <c r="D340" s="11"/>
      <c r="E340" s="139" t="s">
        <v>182</v>
      </c>
      <c r="F340" s="11">
        <v>120</v>
      </c>
      <c r="G340" s="14">
        <v>120</v>
      </c>
      <c r="H340" s="11">
        <v>0</v>
      </c>
      <c r="I340" s="24">
        <v>1</v>
      </c>
      <c r="J340" s="34">
        <v>0</v>
      </c>
      <c r="K340" s="34">
        <v>0</v>
      </c>
    </row>
    <row r="341" spans="2:11" ht="13.5" customHeight="1" x14ac:dyDescent="0.25">
      <c r="B341" s="83">
        <v>43957</v>
      </c>
      <c r="C341" s="13" t="s">
        <v>183</v>
      </c>
      <c r="D341" s="11"/>
      <c r="E341" s="139" t="s">
        <v>184</v>
      </c>
      <c r="F341" s="11">
        <v>60</v>
      </c>
      <c r="G341" s="14">
        <v>60</v>
      </c>
      <c r="H341" s="11">
        <v>0</v>
      </c>
      <c r="I341" s="24">
        <v>1</v>
      </c>
      <c r="J341" s="34">
        <v>0</v>
      </c>
      <c r="K341" s="34">
        <v>0</v>
      </c>
    </row>
    <row r="342" spans="2:11" ht="13.5" customHeight="1" x14ac:dyDescent="0.25">
      <c r="B342" s="83">
        <v>43957</v>
      </c>
      <c r="C342" s="13" t="s">
        <v>185</v>
      </c>
      <c r="D342" s="11"/>
      <c r="E342" s="139" t="s">
        <v>186</v>
      </c>
      <c r="F342" s="11">
        <v>60</v>
      </c>
      <c r="G342" s="14">
        <v>60</v>
      </c>
      <c r="H342" s="11">
        <v>0</v>
      </c>
      <c r="I342" s="24">
        <v>1</v>
      </c>
      <c r="J342" s="34">
        <v>0</v>
      </c>
      <c r="K342" s="34">
        <v>0</v>
      </c>
    </row>
    <row r="343" spans="2:11" ht="13.5" customHeight="1" x14ac:dyDescent="0.25">
      <c r="B343" s="83">
        <v>43957</v>
      </c>
      <c r="C343" s="13" t="s">
        <v>195</v>
      </c>
      <c r="D343" s="11"/>
      <c r="E343" s="139" t="s">
        <v>196</v>
      </c>
      <c r="F343" s="11">
        <v>60</v>
      </c>
      <c r="G343" s="14">
        <v>60</v>
      </c>
      <c r="H343" s="11">
        <v>0</v>
      </c>
      <c r="I343" s="24">
        <v>1</v>
      </c>
      <c r="J343" s="34">
        <v>0</v>
      </c>
      <c r="K343" s="34">
        <v>0</v>
      </c>
    </row>
    <row r="344" spans="2:11" ht="13.5" customHeight="1" x14ac:dyDescent="0.25">
      <c r="B344" s="83">
        <v>43957</v>
      </c>
      <c r="C344" s="13" t="s">
        <v>197</v>
      </c>
      <c r="D344" s="11"/>
      <c r="E344" s="139" t="s">
        <v>198</v>
      </c>
      <c r="F344" s="11">
        <v>60</v>
      </c>
      <c r="G344" s="14">
        <v>60</v>
      </c>
      <c r="H344" s="11">
        <v>0</v>
      </c>
      <c r="I344" s="24">
        <v>1</v>
      </c>
      <c r="J344" s="34">
        <v>0</v>
      </c>
      <c r="K344" s="34">
        <v>0</v>
      </c>
    </row>
    <row r="345" spans="2:11" ht="13.5" customHeight="1" x14ac:dyDescent="0.25">
      <c r="B345" s="83">
        <v>43955</v>
      </c>
      <c r="C345" s="13" t="s">
        <v>202</v>
      </c>
      <c r="D345" s="11"/>
      <c r="E345" s="139" t="s">
        <v>288</v>
      </c>
      <c r="F345" s="11">
        <v>180</v>
      </c>
      <c r="G345" s="14">
        <v>180</v>
      </c>
      <c r="H345" s="11">
        <v>0</v>
      </c>
      <c r="I345" s="24">
        <v>0</v>
      </c>
      <c r="J345" s="34">
        <v>3</v>
      </c>
      <c r="K345" s="34">
        <v>0</v>
      </c>
    </row>
    <row r="346" spans="2:11" ht="13.5" customHeight="1" x14ac:dyDescent="0.25">
      <c r="B346" s="83">
        <v>43955</v>
      </c>
      <c r="C346" s="13" t="s">
        <v>257</v>
      </c>
      <c r="D346" s="11"/>
      <c r="E346" s="139" t="s">
        <v>203</v>
      </c>
      <c r="F346" s="11">
        <v>180</v>
      </c>
      <c r="G346" s="14">
        <v>180</v>
      </c>
      <c r="H346" s="11">
        <v>0</v>
      </c>
      <c r="I346" s="24">
        <v>0</v>
      </c>
      <c r="J346" s="34">
        <v>3</v>
      </c>
      <c r="K346" s="34">
        <v>0</v>
      </c>
    </row>
    <row r="347" spans="2:11" ht="13.5" customHeight="1" x14ac:dyDescent="0.25">
      <c r="B347" s="83">
        <v>43955</v>
      </c>
      <c r="C347" s="13" t="s">
        <v>204</v>
      </c>
      <c r="D347" s="11"/>
      <c r="E347" s="139" t="s">
        <v>205</v>
      </c>
      <c r="F347" s="11">
        <v>360</v>
      </c>
      <c r="G347" s="14">
        <v>360</v>
      </c>
      <c r="H347" s="11">
        <v>0</v>
      </c>
      <c r="I347" s="24">
        <v>0</v>
      </c>
      <c r="J347" s="34">
        <v>4</v>
      </c>
      <c r="K347" s="34">
        <v>0</v>
      </c>
    </row>
    <row r="348" spans="2:11" ht="13.5" customHeight="1" x14ac:dyDescent="0.25">
      <c r="B348" s="83">
        <v>43955</v>
      </c>
      <c r="C348" s="13" t="s">
        <v>206</v>
      </c>
      <c r="D348" s="11"/>
      <c r="E348" s="139" t="s">
        <v>207</v>
      </c>
      <c r="F348" s="11">
        <v>480</v>
      </c>
      <c r="G348" s="14">
        <v>480</v>
      </c>
      <c r="H348" s="11">
        <v>0</v>
      </c>
      <c r="I348" s="24">
        <v>0</v>
      </c>
      <c r="J348" s="34">
        <v>4</v>
      </c>
      <c r="K348" s="34">
        <v>0</v>
      </c>
    </row>
    <row r="349" spans="2:11" ht="13.5" customHeight="1" x14ac:dyDescent="0.25">
      <c r="B349" s="83">
        <v>43955</v>
      </c>
      <c r="C349" s="13" t="s">
        <v>208</v>
      </c>
      <c r="D349" s="11"/>
      <c r="E349" s="139" t="s">
        <v>209</v>
      </c>
      <c r="F349" s="11">
        <v>300</v>
      </c>
      <c r="G349" s="14">
        <v>300</v>
      </c>
      <c r="H349" s="11">
        <v>0</v>
      </c>
      <c r="I349" s="24">
        <v>0</v>
      </c>
      <c r="J349" s="34">
        <v>4</v>
      </c>
      <c r="K349" s="34" t="s">
        <v>283</v>
      </c>
    </row>
    <row r="350" spans="2:11" ht="13.5" customHeight="1" x14ac:dyDescent="0.25">
      <c r="B350" s="83">
        <v>43955</v>
      </c>
      <c r="C350" s="13" t="s">
        <v>214</v>
      </c>
      <c r="D350" s="11"/>
      <c r="E350" s="139" t="s">
        <v>215</v>
      </c>
      <c r="F350" s="11">
        <v>360</v>
      </c>
      <c r="G350" s="14">
        <v>360</v>
      </c>
      <c r="H350" s="11">
        <v>0</v>
      </c>
      <c r="I350" s="24">
        <v>0</v>
      </c>
      <c r="J350" s="34">
        <v>4</v>
      </c>
      <c r="K350" s="34">
        <v>0</v>
      </c>
    </row>
    <row r="351" spans="2:11" ht="13.5" customHeight="1" x14ac:dyDescent="0.25">
      <c r="B351" s="83">
        <v>43955</v>
      </c>
      <c r="C351" s="13" t="s">
        <v>275</v>
      </c>
      <c r="D351" s="11"/>
      <c r="E351" s="139" t="s">
        <v>276</v>
      </c>
      <c r="F351" s="11">
        <v>720</v>
      </c>
      <c r="G351" s="14">
        <v>720</v>
      </c>
      <c r="H351" s="11">
        <v>0</v>
      </c>
      <c r="I351" s="24">
        <v>0</v>
      </c>
      <c r="J351" s="34">
        <v>12</v>
      </c>
      <c r="K351" s="34" t="s">
        <v>283</v>
      </c>
    </row>
    <row r="352" spans="2:11" ht="13.5" customHeight="1" x14ac:dyDescent="0.25">
      <c r="B352" s="83">
        <v>43950</v>
      </c>
      <c r="C352" s="13" t="s">
        <v>281</v>
      </c>
      <c r="D352" s="11"/>
      <c r="E352" s="139" t="s">
        <v>282</v>
      </c>
      <c r="F352" s="11">
        <v>60</v>
      </c>
      <c r="G352" s="14">
        <v>60</v>
      </c>
      <c r="H352" s="11">
        <v>0</v>
      </c>
      <c r="I352" s="24">
        <v>1</v>
      </c>
      <c r="J352" s="34">
        <v>0</v>
      </c>
      <c r="K352" s="34">
        <v>0</v>
      </c>
    </row>
    <row r="353" spans="2:12" ht="13.5" customHeight="1" x14ac:dyDescent="0.25">
      <c r="B353" s="83">
        <v>43945</v>
      </c>
      <c r="C353" s="114" t="s">
        <v>277</v>
      </c>
      <c r="D353" s="11"/>
      <c r="E353" s="139" t="s">
        <v>289</v>
      </c>
      <c r="F353" s="49">
        <v>60</v>
      </c>
      <c r="G353" s="50">
        <v>60</v>
      </c>
      <c r="H353" s="49">
        <v>0</v>
      </c>
      <c r="I353" s="51">
        <v>1</v>
      </c>
      <c r="J353" s="52">
        <v>0</v>
      </c>
      <c r="K353" s="52">
        <v>0</v>
      </c>
      <c r="L353" s="198"/>
    </row>
    <row r="354" spans="2:12" ht="13.5" customHeight="1" x14ac:dyDescent="0.25">
      <c r="B354" s="144">
        <v>43955</v>
      </c>
      <c r="C354" s="13" t="s">
        <v>220</v>
      </c>
      <c r="D354" s="11"/>
      <c r="E354" s="140" t="s">
        <v>290</v>
      </c>
      <c r="F354" s="16">
        <v>0</v>
      </c>
      <c r="G354" s="16">
        <v>50</v>
      </c>
      <c r="H354" s="16">
        <v>0</v>
      </c>
      <c r="I354" s="11">
        <v>0</v>
      </c>
      <c r="J354" s="11">
        <v>0</v>
      </c>
      <c r="K354" s="11" t="s">
        <v>283</v>
      </c>
      <c r="L354" s="198"/>
    </row>
    <row r="355" spans="2:12" ht="13.5" customHeight="1" x14ac:dyDescent="0.25">
      <c r="B355" s="144">
        <v>43955</v>
      </c>
      <c r="C355" s="13" t="s">
        <v>220</v>
      </c>
      <c r="D355" s="11"/>
      <c r="E355" s="145" t="s">
        <v>291</v>
      </c>
      <c r="F355" s="16">
        <v>0</v>
      </c>
      <c r="G355" s="16">
        <v>0</v>
      </c>
      <c r="H355" s="16">
        <v>0</v>
      </c>
      <c r="I355" s="11">
        <v>0</v>
      </c>
      <c r="J355" s="11">
        <v>0</v>
      </c>
      <c r="K355" s="11" t="s">
        <v>283</v>
      </c>
      <c r="L355" s="198"/>
    </row>
    <row r="356" spans="2:12" ht="13.5" customHeight="1" x14ac:dyDescent="0.25">
      <c r="B356" s="144">
        <v>43955</v>
      </c>
      <c r="C356" s="13" t="s">
        <v>220</v>
      </c>
      <c r="D356" s="11"/>
      <c r="E356" s="145" t="s">
        <v>292</v>
      </c>
      <c r="F356" s="16">
        <v>0</v>
      </c>
      <c r="G356" s="16">
        <v>0</v>
      </c>
      <c r="H356" s="16">
        <v>0</v>
      </c>
      <c r="I356" s="11">
        <v>0</v>
      </c>
      <c r="J356" s="11">
        <v>0</v>
      </c>
      <c r="K356" s="11" t="s">
        <v>283</v>
      </c>
      <c r="L356" s="198"/>
    </row>
    <row r="357" spans="2:12" ht="13.5" customHeight="1" x14ac:dyDescent="0.25">
      <c r="B357" s="144">
        <v>43955</v>
      </c>
      <c r="C357" s="13" t="s">
        <v>220</v>
      </c>
      <c r="D357" s="11"/>
      <c r="E357" s="145" t="s">
        <v>293</v>
      </c>
      <c r="F357" s="16">
        <v>0</v>
      </c>
      <c r="G357" s="16">
        <v>0</v>
      </c>
      <c r="H357" s="16">
        <v>0</v>
      </c>
      <c r="I357" s="11">
        <v>0</v>
      </c>
      <c r="J357" s="11">
        <v>0</v>
      </c>
      <c r="K357" s="11" t="s">
        <v>283</v>
      </c>
      <c r="L357" s="198"/>
    </row>
    <row r="358" spans="2:12" ht="13.5" customHeight="1" x14ac:dyDescent="0.25">
      <c r="B358" s="83">
        <v>43959</v>
      </c>
      <c r="C358" s="11" t="s">
        <v>216</v>
      </c>
      <c r="D358" s="11"/>
      <c r="E358" s="138"/>
      <c r="F358" s="11">
        <v>420</v>
      </c>
      <c r="G358" s="11">
        <v>420</v>
      </c>
      <c r="H358" s="11">
        <v>0</v>
      </c>
      <c r="I358" s="11">
        <v>2</v>
      </c>
      <c r="J358" s="11">
        <v>0</v>
      </c>
      <c r="K358" s="11">
        <v>0</v>
      </c>
      <c r="L358" s="198"/>
    </row>
    <row r="359" spans="2:12" ht="13.5" customHeight="1" x14ac:dyDescent="0.25">
      <c r="B359" s="83">
        <v>43959</v>
      </c>
      <c r="C359" s="11" t="s">
        <v>220</v>
      </c>
      <c r="D359" s="11"/>
      <c r="E359" s="198" t="s">
        <v>294</v>
      </c>
      <c r="F359" s="11">
        <v>0</v>
      </c>
      <c r="G359" s="11">
        <v>80</v>
      </c>
      <c r="H359" s="11">
        <v>0</v>
      </c>
      <c r="I359" s="11">
        <v>0</v>
      </c>
      <c r="J359" s="11">
        <v>0</v>
      </c>
      <c r="K359" s="11" t="s">
        <v>283</v>
      </c>
      <c r="L359" s="198"/>
    </row>
    <row r="360" spans="2:12" ht="13.5" customHeight="1" x14ac:dyDescent="0.25">
      <c r="B360" s="83">
        <v>43962</v>
      </c>
      <c r="C360" s="11" t="s">
        <v>220</v>
      </c>
      <c r="D360" s="11"/>
      <c r="E360" s="198" t="s">
        <v>295</v>
      </c>
      <c r="F360" s="11">
        <v>0</v>
      </c>
      <c r="G360" s="11">
        <v>30</v>
      </c>
      <c r="H360" s="11">
        <v>0</v>
      </c>
      <c r="I360" s="11">
        <v>0</v>
      </c>
      <c r="J360" s="11">
        <v>0</v>
      </c>
      <c r="K360" s="11" t="s">
        <v>296</v>
      </c>
      <c r="L360" s="198"/>
    </row>
    <row r="361" spans="2:12" ht="13.5" customHeight="1" x14ac:dyDescent="0.25">
      <c r="B361" s="83">
        <v>43959</v>
      </c>
      <c r="C361" s="11" t="s">
        <v>189</v>
      </c>
      <c r="D361" s="11"/>
      <c r="E361" s="198" t="s">
        <v>297</v>
      </c>
      <c r="F361" s="11">
        <v>0</v>
      </c>
      <c r="G361" s="11">
        <v>10</v>
      </c>
      <c r="H361" s="11">
        <v>0</v>
      </c>
      <c r="I361" s="11">
        <v>1</v>
      </c>
      <c r="J361" s="11">
        <v>0</v>
      </c>
      <c r="K361" s="11">
        <v>0</v>
      </c>
      <c r="L361" s="198"/>
    </row>
    <row r="362" spans="2:12" ht="13.5" customHeight="1" x14ac:dyDescent="0.25">
      <c r="B362" s="83">
        <v>43966</v>
      </c>
      <c r="C362" s="11" t="s">
        <v>298</v>
      </c>
      <c r="D362" s="11"/>
      <c r="E362" s="198" t="s">
        <v>221</v>
      </c>
      <c r="F362" s="11">
        <v>294</v>
      </c>
      <c r="G362" s="11">
        <v>294</v>
      </c>
      <c r="H362" s="11">
        <v>0</v>
      </c>
      <c r="I362" s="11">
        <v>3</v>
      </c>
      <c r="J362" s="11">
        <v>0</v>
      </c>
      <c r="K362" s="11">
        <v>0</v>
      </c>
      <c r="L362" s="198"/>
    </row>
    <row r="363" spans="2:12" ht="13.5" customHeight="1" x14ac:dyDescent="0.25">
      <c r="B363" s="83">
        <v>43966</v>
      </c>
      <c r="C363" s="11" t="s">
        <v>258</v>
      </c>
      <c r="D363" s="11"/>
      <c r="E363" s="198" t="s">
        <v>299</v>
      </c>
      <c r="F363" s="11">
        <v>0</v>
      </c>
      <c r="G363" s="11">
        <v>3000</v>
      </c>
      <c r="H363" s="11">
        <v>0</v>
      </c>
      <c r="I363" s="11">
        <v>0</v>
      </c>
      <c r="J363" s="11">
        <v>0</v>
      </c>
      <c r="K363" s="11">
        <v>0</v>
      </c>
      <c r="L363" s="198"/>
    </row>
    <row r="364" spans="2:12" ht="13.5" customHeight="1" x14ac:dyDescent="0.25">
      <c r="B364" s="83">
        <v>43945</v>
      </c>
      <c r="C364" s="8" t="s">
        <v>277</v>
      </c>
      <c r="D364" s="11"/>
      <c r="E364" s="139" t="s">
        <v>289</v>
      </c>
      <c r="F364" s="11">
        <v>60</v>
      </c>
      <c r="G364" s="14">
        <v>60</v>
      </c>
      <c r="H364" s="11">
        <v>0</v>
      </c>
      <c r="I364" s="24">
        <v>1</v>
      </c>
      <c r="J364" s="34">
        <v>0</v>
      </c>
      <c r="K364" s="34">
        <v>0</v>
      </c>
      <c r="L364" s="8" t="s">
        <v>273</v>
      </c>
    </row>
    <row r="365" spans="2:12" ht="13.5" customHeight="1" x14ac:dyDescent="0.25">
      <c r="B365" s="83">
        <v>43950</v>
      </c>
      <c r="C365" s="13" t="s">
        <v>281</v>
      </c>
      <c r="D365" s="11"/>
      <c r="E365" s="139" t="s">
        <v>282</v>
      </c>
      <c r="F365" s="11">
        <v>60</v>
      </c>
      <c r="G365" s="14">
        <v>60</v>
      </c>
      <c r="H365" s="11">
        <v>0</v>
      </c>
      <c r="I365" s="24">
        <v>1</v>
      </c>
      <c r="J365" s="34">
        <v>0</v>
      </c>
      <c r="K365" s="34">
        <v>0</v>
      </c>
      <c r="L365" s="8" t="s">
        <v>273</v>
      </c>
    </row>
    <row r="366" spans="2:12" ht="13.5" customHeight="1" x14ac:dyDescent="0.25">
      <c r="B366" s="83">
        <v>43955</v>
      </c>
      <c r="C366" s="13" t="s">
        <v>202</v>
      </c>
      <c r="D366" s="11"/>
      <c r="E366" s="139" t="s">
        <v>288</v>
      </c>
      <c r="F366" s="11">
        <v>180</v>
      </c>
      <c r="G366" s="14">
        <v>180</v>
      </c>
      <c r="H366" s="11">
        <v>0</v>
      </c>
      <c r="I366" s="24">
        <v>0</v>
      </c>
      <c r="J366" s="34">
        <v>3</v>
      </c>
      <c r="K366" s="34">
        <v>0</v>
      </c>
      <c r="L366" s="8" t="s">
        <v>273</v>
      </c>
    </row>
    <row r="367" spans="2:12" ht="13.5" customHeight="1" x14ac:dyDescent="0.25">
      <c r="B367" s="83">
        <v>43955</v>
      </c>
      <c r="C367" s="13" t="s">
        <v>257</v>
      </c>
      <c r="D367" s="11"/>
      <c r="E367" s="139" t="s">
        <v>203</v>
      </c>
      <c r="F367" s="11">
        <v>180</v>
      </c>
      <c r="G367" s="14">
        <v>180</v>
      </c>
      <c r="H367" s="11">
        <v>0</v>
      </c>
      <c r="I367" s="24">
        <v>0</v>
      </c>
      <c r="J367" s="34">
        <v>3</v>
      </c>
      <c r="K367" s="34">
        <v>0</v>
      </c>
      <c r="L367" s="8" t="s">
        <v>273</v>
      </c>
    </row>
    <row r="368" spans="2:12" ht="13.5" customHeight="1" x14ac:dyDescent="0.25">
      <c r="B368" s="83">
        <v>43955</v>
      </c>
      <c r="C368" s="13" t="s">
        <v>204</v>
      </c>
      <c r="D368" s="11"/>
      <c r="E368" s="139" t="s">
        <v>205</v>
      </c>
      <c r="F368" s="11">
        <v>360</v>
      </c>
      <c r="G368" s="14">
        <v>360</v>
      </c>
      <c r="H368" s="11">
        <v>0</v>
      </c>
      <c r="I368" s="24">
        <v>0</v>
      </c>
      <c r="J368" s="34">
        <v>4</v>
      </c>
      <c r="K368" s="34">
        <v>0</v>
      </c>
      <c r="L368" s="8" t="s">
        <v>273</v>
      </c>
    </row>
    <row r="369" spans="2:12" ht="13.5" customHeight="1" x14ac:dyDescent="0.25">
      <c r="B369" s="83">
        <v>43955</v>
      </c>
      <c r="C369" s="13" t="s">
        <v>206</v>
      </c>
      <c r="D369" s="11"/>
      <c r="E369" s="139" t="s">
        <v>207</v>
      </c>
      <c r="F369" s="11">
        <v>480</v>
      </c>
      <c r="G369" s="14">
        <v>480</v>
      </c>
      <c r="H369" s="11">
        <v>0</v>
      </c>
      <c r="I369" s="24">
        <v>0</v>
      </c>
      <c r="J369" s="34">
        <v>4</v>
      </c>
      <c r="K369" s="34">
        <v>0</v>
      </c>
      <c r="L369" s="8" t="s">
        <v>273</v>
      </c>
    </row>
    <row r="370" spans="2:12" ht="13.5" customHeight="1" x14ac:dyDescent="0.25">
      <c r="B370" s="83">
        <v>43955</v>
      </c>
      <c r="C370" s="13" t="s">
        <v>208</v>
      </c>
      <c r="D370" s="11"/>
      <c r="E370" s="139" t="s">
        <v>209</v>
      </c>
      <c r="F370" s="11">
        <v>300</v>
      </c>
      <c r="G370" s="14">
        <v>300</v>
      </c>
      <c r="H370" s="11">
        <v>0</v>
      </c>
      <c r="I370" s="24">
        <v>0</v>
      </c>
      <c r="J370" s="34">
        <v>4</v>
      </c>
      <c r="K370" s="34" t="s">
        <v>283</v>
      </c>
      <c r="L370" s="8" t="s">
        <v>273</v>
      </c>
    </row>
    <row r="371" spans="2:12" ht="13.5" customHeight="1" x14ac:dyDescent="0.25">
      <c r="B371" s="83">
        <v>43955</v>
      </c>
      <c r="C371" s="13" t="s">
        <v>214</v>
      </c>
      <c r="D371" s="11"/>
      <c r="E371" s="139" t="s">
        <v>215</v>
      </c>
      <c r="F371" s="11">
        <v>360</v>
      </c>
      <c r="G371" s="14">
        <v>360</v>
      </c>
      <c r="H371" s="11">
        <v>0</v>
      </c>
      <c r="I371" s="24">
        <v>0</v>
      </c>
      <c r="J371" s="34">
        <v>4</v>
      </c>
      <c r="K371" s="34">
        <v>0</v>
      </c>
      <c r="L371" s="8" t="s">
        <v>273</v>
      </c>
    </row>
    <row r="372" spans="2:12" ht="13.5" customHeight="1" x14ac:dyDescent="0.25">
      <c r="B372" s="83">
        <v>43955</v>
      </c>
      <c r="C372" s="13" t="s">
        <v>275</v>
      </c>
      <c r="D372" s="11"/>
      <c r="E372" s="139" t="s">
        <v>276</v>
      </c>
      <c r="F372" s="11">
        <v>720</v>
      </c>
      <c r="G372" s="14">
        <v>720</v>
      </c>
      <c r="H372" s="11">
        <v>0</v>
      </c>
      <c r="I372" s="24">
        <v>0</v>
      </c>
      <c r="J372" s="34">
        <v>12</v>
      </c>
      <c r="K372" s="34" t="s">
        <v>283</v>
      </c>
      <c r="L372" s="8" t="s">
        <v>273</v>
      </c>
    </row>
    <row r="373" spans="2:12" ht="13.5" customHeight="1" x14ac:dyDescent="0.25">
      <c r="B373" s="83">
        <v>43955</v>
      </c>
      <c r="C373" s="13" t="s">
        <v>220</v>
      </c>
      <c r="D373" s="11"/>
      <c r="E373" s="139" t="s">
        <v>290</v>
      </c>
      <c r="F373" s="16">
        <v>0</v>
      </c>
      <c r="G373" s="146">
        <v>0</v>
      </c>
      <c r="H373" s="16">
        <v>0</v>
      </c>
      <c r="I373" s="11">
        <v>0</v>
      </c>
      <c r="J373" s="11">
        <v>0</v>
      </c>
      <c r="K373" s="11" t="s">
        <v>283</v>
      </c>
      <c r="L373" s="8" t="s">
        <v>273</v>
      </c>
    </row>
    <row r="374" spans="2:12" ht="13.5" customHeight="1" x14ac:dyDescent="0.25">
      <c r="B374" s="83">
        <v>43955</v>
      </c>
      <c r="C374" s="13" t="s">
        <v>220</v>
      </c>
      <c r="D374" s="11"/>
      <c r="E374" s="139" t="s">
        <v>291</v>
      </c>
      <c r="F374" s="16">
        <v>0</v>
      </c>
      <c r="G374" s="146">
        <v>0</v>
      </c>
      <c r="H374" s="16">
        <v>0</v>
      </c>
      <c r="I374" s="11">
        <v>0</v>
      </c>
      <c r="J374" s="11">
        <v>0</v>
      </c>
      <c r="K374" s="11" t="s">
        <v>283</v>
      </c>
      <c r="L374" s="8" t="s">
        <v>273</v>
      </c>
    </row>
    <row r="375" spans="2:12" ht="13.5" customHeight="1" x14ac:dyDescent="0.25">
      <c r="B375" s="83">
        <v>43955</v>
      </c>
      <c r="C375" s="13" t="s">
        <v>220</v>
      </c>
      <c r="D375" s="11"/>
      <c r="E375" s="139" t="s">
        <v>292</v>
      </c>
      <c r="F375" s="16">
        <v>0</v>
      </c>
      <c r="G375" s="146">
        <v>0</v>
      </c>
      <c r="H375" s="16">
        <v>0</v>
      </c>
      <c r="I375" s="11">
        <v>0</v>
      </c>
      <c r="J375" s="11">
        <v>0</v>
      </c>
      <c r="K375" s="11" t="s">
        <v>283</v>
      </c>
      <c r="L375" s="8" t="s">
        <v>273</v>
      </c>
    </row>
    <row r="376" spans="2:12" ht="13.5" customHeight="1" x14ac:dyDescent="0.25">
      <c r="B376" s="83">
        <v>43955</v>
      </c>
      <c r="C376" s="13" t="s">
        <v>220</v>
      </c>
      <c r="D376" s="11"/>
      <c r="E376" s="139" t="s">
        <v>293</v>
      </c>
      <c r="F376" s="16">
        <v>0</v>
      </c>
      <c r="G376" s="146">
        <v>0</v>
      </c>
      <c r="H376" s="16">
        <v>0</v>
      </c>
      <c r="I376" s="11">
        <v>0</v>
      </c>
      <c r="J376" s="11">
        <v>0</v>
      </c>
      <c r="K376" s="11" t="s">
        <v>283</v>
      </c>
      <c r="L376" s="8" t="s">
        <v>273</v>
      </c>
    </row>
    <row r="377" spans="2:12" ht="13.5" customHeight="1" x14ac:dyDescent="0.25">
      <c r="B377" s="83">
        <v>43957</v>
      </c>
      <c r="C377" s="13" t="s">
        <v>110</v>
      </c>
      <c r="D377" s="11"/>
      <c r="E377" s="139" t="s">
        <v>111</v>
      </c>
      <c r="F377" s="11">
        <v>240</v>
      </c>
      <c r="G377" s="14">
        <v>240</v>
      </c>
      <c r="H377" s="11">
        <v>1</v>
      </c>
      <c r="I377" s="24">
        <v>0</v>
      </c>
      <c r="J377" s="34">
        <v>0</v>
      </c>
      <c r="K377" s="34"/>
      <c r="L377" s="8">
        <v>128392764</v>
      </c>
    </row>
    <row r="378" spans="2:12" ht="13.5" customHeight="1" x14ac:dyDescent="0.25">
      <c r="B378" s="83">
        <v>43957</v>
      </c>
      <c r="C378" s="13" t="s">
        <v>114</v>
      </c>
      <c r="D378" s="11"/>
      <c r="E378" s="139" t="s">
        <v>115</v>
      </c>
      <c r="F378" s="11">
        <v>120</v>
      </c>
      <c r="G378" s="14">
        <v>120</v>
      </c>
      <c r="H378" s="11">
        <v>0</v>
      </c>
      <c r="I378" s="24">
        <v>1</v>
      </c>
      <c r="J378" s="34">
        <v>0</v>
      </c>
      <c r="K378" s="34"/>
      <c r="L378" s="8">
        <v>128392734</v>
      </c>
    </row>
    <row r="379" spans="2:12" ht="13.5" customHeight="1" x14ac:dyDescent="0.25">
      <c r="B379" s="83">
        <v>43957</v>
      </c>
      <c r="C379" s="13" t="s">
        <v>122</v>
      </c>
      <c r="D379" s="11"/>
      <c r="E379" s="139" t="s">
        <v>123</v>
      </c>
      <c r="F379" s="11">
        <v>60</v>
      </c>
      <c r="G379" s="14">
        <v>60</v>
      </c>
      <c r="H379" s="11">
        <v>0</v>
      </c>
      <c r="I379" s="24">
        <v>1</v>
      </c>
      <c r="J379" s="34">
        <v>0</v>
      </c>
      <c r="K379" s="34"/>
      <c r="L379" s="8">
        <v>128392759</v>
      </c>
    </row>
    <row r="380" spans="2:12" ht="13.5" customHeight="1" x14ac:dyDescent="0.25">
      <c r="B380" s="83">
        <v>43957</v>
      </c>
      <c r="C380" s="13" t="s">
        <v>125</v>
      </c>
      <c r="D380" s="11"/>
      <c r="E380" s="139" t="s">
        <v>126</v>
      </c>
      <c r="F380" s="11">
        <v>60</v>
      </c>
      <c r="G380" s="14">
        <v>60</v>
      </c>
      <c r="H380" s="11">
        <v>0</v>
      </c>
      <c r="I380" s="24">
        <v>1</v>
      </c>
      <c r="J380" s="34">
        <v>0</v>
      </c>
      <c r="K380" s="34"/>
      <c r="L380" s="8">
        <v>128392751</v>
      </c>
    </row>
    <row r="381" spans="2:12" ht="13.5" customHeight="1" x14ac:dyDescent="0.25">
      <c r="B381" s="83">
        <v>43957</v>
      </c>
      <c r="C381" s="13" t="s">
        <v>189</v>
      </c>
      <c r="D381" s="11"/>
      <c r="E381" s="139" t="s">
        <v>190</v>
      </c>
      <c r="F381" s="11">
        <v>180</v>
      </c>
      <c r="G381" s="14">
        <v>180</v>
      </c>
      <c r="H381" s="11">
        <v>1</v>
      </c>
      <c r="I381" s="24">
        <v>0</v>
      </c>
      <c r="J381" s="34">
        <v>0</v>
      </c>
      <c r="K381" s="34"/>
      <c r="L381" s="8">
        <v>128392738</v>
      </c>
    </row>
    <row r="382" spans="2:12" ht="13.5" customHeight="1" x14ac:dyDescent="0.25">
      <c r="B382" s="83">
        <v>43957</v>
      </c>
      <c r="C382" s="147" t="s">
        <v>191</v>
      </c>
      <c r="D382" s="11"/>
      <c r="E382" s="139" t="s">
        <v>192</v>
      </c>
      <c r="F382" s="11">
        <v>120</v>
      </c>
      <c r="G382" s="14">
        <v>120</v>
      </c>
      <c r="H382" s="11">
        <v>0</v>
      </c>
      <c r="I382" s="24">
        <v>1</v>
      </c>
      <c r="J382" s="34">
        <v>0</v>
      </c>
      <c r="K382" s="34"/>
      <c r="L382" s="8">
        <v>128392747</v>
      </c>
    </row>
    <row r="383" spans="2:12" ht="13.5" customHeight="1" x14ac:dyDescent="0.25">
      <c r="B383" s="83">
        <v>43957</v>
      </c>
      <c r="C383" s="13" t="s">
        <v>128</v>
      </c>
      <c r="D383" s="11"/>
      <c r="E383" s="139" t="s">
        <v>129</v>
      </c>
      <c r="F383" s="11">
        <v>60</v>
      </c>
      <c r="G383" s="14">
        <v>60</v>
      </c>
      <c r="H383" s="11">
        <v>0</v>
      </c>
      <c r="I383" s="24">
        <v>1</v>
      </c>
      <c r="J383" s="34">
        <v>0</v>
      </c>
      <c r="K383" s="34"/>
      <c r="L383" s="8">
        <v>128392754</v>
      </c>
    </row>
    <row r="384" spans="2:12" ht="13.5" customHeight="1" x14ac:dyDescent="0.25">
      <c r="B384" s="83">
        <v>43957</v>
      </c>
      <c r="C384" s="13" t="s">
        <v>107</v>
      </c>
      <c r="D384" s="11"/>
      <c r="E384" s="139" t="s">
        <v>109</v>
      </c>
      <c r="F384" s="11">
        <v>60</v>
      </c>
      <c r="G384" s="14">
        <v>60</v>
      </c>
      <c r="H384" s="11">
        <v>0</v>
      </c>
      <c r="I384" s="24">
        <v>1</v>
      </c>
      <c r="J384" s="34">
        <v>0</v>
      </c>
      <c r="K384" s="34"/>
      <c r="L384" s="8">
        <v>128392763</v>
      </c>
    </row>
    <row r="385" spans="2:12" ht="13.5" customHeight="1" x14ac:dyDescent="0.25">
      <c r="B385" s="83">
        <v>43957</v>
      </c>
      <c r="C385" s="148" t="s">
        <v>200</v>
      </c>
      <c r="D385" s="11"/>
      <c r="E385" s="139" t="s">
        <v>201</v>
      </c>
      <c r="F385" s="11">
        <v>120</v>
      </c>
      <c r="G385" s="14">
        <v>120</v>
      </c>
      <c r="H385" s="11">
        <v>0</v>
      </c>
      <c r="I385" s="24">
        <v>1</v>
      </c>
      <c r="J385" s="34">
        <v>0</v>
      </c>
      <c r="K385" s="34"/>
      <c r="L385" s="8">
        <v>128392740</v>
      </c>
    </row>
    <row r="386" spans="2:12" ht="13.5" customHeight="1" x14ac:dyDescent="0.25">
      <c r="B386" s="83">
        <v>43957</v>
      </c>
      <c r="C386" s="147" t="s">
        <v>131</v>
      </c>
      <c r="D386" s="11"/>
      <c r="E386" s="139" t="s">
        <v>132</v>
      </c>
      <c r="F386" s="11">
        <v>180</v>
      </c>
      <c r="G386" s="14">
        <v>180</v>
      </c>
      <c r="H386" s="11">
        <v>1</v>
      </c>
      <c r="I386" s="24">
        <v>0</v>
      </c>
      <c r="J386" s="34">
        <v>0</v>
      </c>
      <c r="K386" s="34" t="s">
        <v>283</v>
      </c>
      <c r="L386" s="8">
        <v>128392741</v>
      </c>
    </row>
    <row r="387" spans="2:12" ht="13.5" customHeight="1" x14ac:dyDescent="0.25">
      <c r="B387" s="83">
        <v>43957</v>
      </c>
      <c r="C387" s="147" t="s">
        <v>134</v>
      </c>
      <c r="D387" s="11"/>
      <c r="E387" s="139" t="s">
        <v>135</v>
      </c>
      <c r="F387" s="11">
        <v>120</v>
      </c>
      <c r="G387" s="14">
        <v>120</v>
      </c>
      <c r="H387" s="11">
        <v>0</v>
      </c>
      <c r="I387" s="24">
        <v>1</v>
      </c>
      <c r="J387" s="34">
        <v>0</v>
      </c>
      <c r="K387" s="34"/>
      <c r="L387" s="8">
        <v>128392746</v>
      </c>
    </row>
    <row r="388" spans="2:12" ht="13.5" customHeight="1" x14ac:dyDescent="0.25">
      <c r="B388" s="83">
        <v>43957</v>
      </c>
      <c r="C388" s="13" t="s">
        <v>137</v>
      </c>
      <c r="D388" s="11"/>
      <c r="E388" s="139" t="s">
        <v>300</v>
      </c>
      <c r="F388" s="11">
        <v>60</v>
      </c>
      <c r="G388" s="14">
        <v>60</v>
      </c>
      <c r="H388" s="11">
        <v>0</v>
      </c>
      <c r="I388" s="24">
        <v>1</v>
      </c>
      <c r="J388" s="34">
        <v>0</v>
      </c>
      <c r="K388" s="34"/>
      <c r="L388" s="8">
        <v>128392745</v>
      </c>
    </row>
    <row r="389" spans="2:12" ht="13.5" customHeight="1" x14ac:dyDescent="0.25">
      <c r="B389" s="83">
        <v>43957</v>
      </c>
      <c r="C389" s="13" t="s">
        <v>140</v>
      </c>
      <c r="D389" s="11"/>
      <c r="E389" s="139" t="s">
        <v>141</v>
      </c>
      <c r="F389" s="11">
        <v>60</v>
      </c>
      <c r="G389" s="14">
        <v>60</v>
      </c>
      <c r="H389" s="11">
        <v>0</v>
      </c>
      <c r="I389" s="24">
        <v>1</v>
      </c>
      <c r="J389" s="34">
        <v>0</v>
      </c>
      <c r="K389" s="34"/>
      <c r="L389" s="8">
        <v>128392737</v>
      </c>
    </row>
    <row r="390" spans="2:12" ht="13.5" customHeight="1" x14ac:dyDescent="0.25">
      <c r="B390" s="83">
        <v>43957</v>
      </c>
      <c r="C390" s="147" t="s">
        <v>270</v>
      </c>
      <c r="D390" s="11"/>
      <c r="E390" s="139" t="s">
        <v>143</v>
      </c>
      <c r="F390" s="11">
        <v>60</v>
      </c>
      <c r="G390" s="14">
        <v>60</v>
      </c>
      <c r="H390" s="11">
        <v>0</v>
      </c>
      <c r="I390" s="24">
        <v>1</v>
      </c>
      <c r="J390" s="34">
        <v>0</v>
      </c>
      <c r="K390" s="34"/>
      <c r="L390" s="8">
        <v>128392749</v>
      </c>
    </row>
    <row r="391" spans="2:12" ht="13.5" customHeight="1" x14ac:dyDescent="0.25">
      <c r="B391" s="83">
        <v>43957</v>
      </c>
      <c r="C391" s="147" t="s">
        <v>264</v>
      </c>
      <c r="D391" s="11"/>
      <c r="E391" s="139" t="s">
        <v>256</v>
      </c>
      <c r="F391" s="11">
        <v>180</v>
      </c>
      <c r="G391" s="14">
        <v>180</v>
      </c>
      <c r="H391" s="11">
        <v>1</v>
      </c>
      <c r="I391" s="24">
        <v>0</v>
      </c>
      <c r="J391" s="34">
        <v>0</v>
      </c>
      <c r="K391" s="34"/>
      <c r="L391" s="8">
        <v>128392743</v>
      </c>
    </row>
    <row r="392" spans="2:12" ht="13.5" customHeight="1" x14ac:dyDescent="0.25">
      <c r="B392" s="83">
        <v>43957</v>
      </c>
      <c r="C392" s="147" t="s">
        <v>144</v>
      </c>
      <c r="D392" s="11"/>
      <c r="E392" s="139" t="s">
        <v>145</v>
      </c>
      <c r="F392" s="11">
        <v>240</v>
      </c>
      <c r="G392" s="14">
        <v>240</v>
      </c>
      <c r="H392" s="11">
        <v>1</v>
      </c>
      <c r="I392" s="24">
        <v>0</v>
      </c>
      <c r="J392" s="34">
        <v>0</v>
      </c>
      <c r="K392" s="34"/>
      <c r="L392" s="8">
        <v>128392744</v>
      </c>
    </row>
    <row r="393" spans="2:12" ht="13.5" customHeight="1" x14ac:dyDescent="0.25">
      <c r="B393" s="83">
        <v>43957</v>
      </c>
      <c r="C393" s="13" t="s">
        <v>146</v>
      </c>
      <c r="D393" s="11"/>
      <c r="E393" s="139" t="s">
        <v>301</v>
      </c>
      <c r="F393" s="11">
        <v>60</v>
      </c>
      <c r="G393" s="14">
        <v>60</v>
      </c>
      <c r="H393" s="11">
        <v>0</v>
      </c>
      <c r="I393" s="24">
        <v>1</v>
      </c>
      <c r="J393" s="34">
        <v>0</v>
      </c>
      <c r="K393" s="34"/>
      <c r="L393" s="8">
        <v>128392735</v>
      </c>
    </row>
    <row r="394" spans="2:12" ht="13.5" customHeight="1" x14ac:dyDescent="0.25">
      <c r="B394" s="83">
        <v>43957</v>
      </c>
      <c r="C394" s="147" t="s">
        <v>148</v>
      </c>
      <c r="D394" s="11"/>
      <c r="E394" s="139" t="s">
        <v>149</v>
      </c>
      <c r="F394" s="11">
        <v>60</v>
      </c>
      <c r="G394" s="14">
        <v>60</v>
      </c>
      <c r="H394" s="11">
        <v>0</v>
      </c>
      <c r="I394" s="24">
        <v>1</v>
      </c>
      <c r="J394" s="34">
        <v>0</v>
      </c>
      <c r="K394" s="34"/>
      <c r="L394" s="8">
        <v>128392736</v>
      </c>
    </row>
    <row r="395" spans="2:12" ht="13.5" customHeight="1" x14ac:dyDescent="0.25">
      <c r="B395" s="83">
        <v>43957</v>
      </c>
      <c r="C395" s="147" t="s">
        <v>150</v>
      </c>
      <c r="D395" s="11"/>
      <c r="E395" s="139" t="s">
        <v>151</v>
      </c>
      <c r="F395" s="11">
        <v>60</v>
      </c>
      <c r="G395" s="14">
        <v>60</v>
      </c>
      <c r="H395" s="11">
        <v>0</v>
      </c>
      <c r="I395" s="24">
        <v>1</v>
      </c>
      <c r="J395" s="34">
        <v>0</v>
      </c>
      <c r="K395" s="34"/>
      <c r="L395" s="8">
        <v>128392752</v>
      </c>
    </row>
    <row r="396" spans="2:12" ht="13.5" customHeight="1" x14ac:dyDescent="0.25">
      <c r="B396" s="83">
        <v>43957</v>
      </c>
      <c r="C396" s="13" t="s">
        <v>152</v>
      </c>
      <c r="D396" s="11"/>
      <c r="E396" s="139" t="s">
        <v>153</v>
      </c>
      <c r="F396" s="11">
        <v>60</v>
      </c>
      <c r="G396" s="14">
        <v>60</v>
      </c>
      <c r="H396" s="11">
        <v>0</v>
      </c>
      <c r="I396" s="24">
        <v>1</v>
      </c>
      <c r="J396" s="34">
        <v>0</v>
      </c>
      <c r="K396" s="34"/>
      <c r="L396" s="8">
        <v>128392757</v>
      </c>
    </row>
    <row r="397" spans="2:12" ht="13.5" customHeight="1" x14ac:dyDescent="0.25">
      <c r="B397" s="83">
        <v>43957</v>
      </c>
      <c r="C397" s="13" t="s">
        <v>154</v>
      </c>
      <c r="D397" s="11"/>
      <c r="E397" s="139" t="s">
        <v>271</v>
      </c>
      <c r="F397" s="11">
        <v>120</v>
      </c>
      <c r="G397" s="14">
        <v>120</v>
      </c>
      <c r="H397" s="11">
        <v>1</v>
      </c>
      <c r="I397" s="24">
        <v>1</v>
      </c>
      <c r="J397" s="34">
        <v>0</v>
      </c>
      <c r="K397" s="34"/>
      <c r="L397" s="8">
        <v>128392758</v>
      </c>
    </row>
    <row r="398" spans="2:12" ht="13.5" customHeight="1" x14ac:dyDescent="0.25">
      <c r="B398" s="83">
        <v>43957</v>
      </c>
      <c r="C398" s="13" t="s">
        <v>156</v>
      </c>
      <c r="D398" s="11"/>
      <c r="E398" s="139" t="s">
        <v>157</v>
      </c>
      <c r="F398" s="11">
        <v>60</v>
      </c>
      <c r="G398" s="14">
        <v>60</v>
      </c>
      <c r="H398" s="11">
        <v>0</v>
      </c>
      <c r="I398" s="24">
        <v>1</v>
      </c>
      <c r="J398" s="34">
        <v>0</v>
      </c>
      <c r="K398" s="34"/>
      <c r="L398" s="8">
        <v>128392742</v>
      </c>
    </row>
    <row r="399" spans="2:12" ht="13.5" customHeight="1" x14ac:dyDescent="0.25">
      <c r="B399" s="83">
        <v>43957</v>
      </c>
      <c r="C399" s="13" t="s">
        <v>136</v>
      </c>
      <c r="D399" s="11"/>
      <c r="E399" s="139" t="s">
        <v>158</v>
      </c>
      <c r="F399" s="11">
        <v>120</v>
      </c>
      <c r="G399" s="14">
        <v>120</v>
      </c>
      <c r="H399" s="11">
        <v>1</v>
      </c>
      <c r="I399" s="24">
        <v>1</v>
      </c>
      <c r="J399" s="34">
        <v>0</v>
      </c>
      <c r="K399" s="34"/>
      <c r="L399" s="8">
        <v>128392762</v>
      </c>
    </row>
    <row r="400" spans="2:12" ht="13.5" customHeight="1" x14ac:dyDescent="0.25">
      <c r="B400" s="83">
        <v>43957</v>
      </c>
      <c r="C400" s="13" t="s">
        <v>159</v>
      </c>
      <c r="D400" s="11"/>
      <c r="E400" s="139" t="s">
        <v>160</v>
      </c>
      <c r="F400" s="11">
        <v>300</v>
      </c>
      <c r="G400" s="14">
        <v>300</v>
      </c>
      <c r="H400" s="11">
        <v>1</v>
      </c>
      <c r="I400" s="24">
        <v>0</v>
      </c>
      <c r="J400" s="34">
        <v>2</v>
      </c>
      <c r="K400" s="34">
        <v>0</v>
      </c>
      <c r="L400" s="8">
        <v>128392729</v>
      </c>
    </row>
    <row r="401" spans="2:12" ht="13.5" customHeight="1" x14ac:dyDescent="0.25">
      <c r="B401" s="83">
        <v>43957</v>
      </c>
      <c r="C401" s="13" t="s">
        <v>161</v>
      </c>
      <c r="D401" s="11"/>
      <c r="E401" s="139" t="s">
        <v>162</v>
      </c>
      <c r="F401" s="11">
        <v>120</v>
      </c>
      <c r="G401" s="14">
        <v>120</v>
      </c>
      <c r="H401" s="11">
        <v>0</v>
      </c>
      <c r="I401" s="24">
        <v>1</v>
      </c>
      <c r="J401" s="34">
        <v>0</v>
      </c>
      <c r="K401" s="34"/>
      <c r="L401" s="8">
        <v>128392756</v>
      </c>
    </row>
    <row r="402" spans="2:12" ht="13.5" customHeight="1" x14ac:dyDescent="0.25">
      <c r="B402" s="131">
        <v>43957</v>
      </c>
      <c r="C402" s="13" t="s">
        <v>284</v>
      </c>
      <c r="D402" s="11"/>
      <c r="E402" s="139" t="s">
        <v>302</v>
      </c>
      <c r="F402" s="132">
        <v>60</v>
      </c>
      <c r="G402" s="133">
        <v>60</v>
      </c>
      <c r="H402" s="132">
        <v>0</v>
      </c>
      <c r="I402" s="134">
        <v>1</v>
      </c>
      <c r="J402" s="135">
        <v>0</v>
      </c>
      <c r="K402" s="135">
        <v>0</v>
      </c>
      <c r="L402" s="8">
        <v>128392730</v>
      </c>
    </row>
    <row r="403" spans="2:12" ht="13.5" customHeight="1" x14ac:dyDescent="0.25">
      <c r="B403" s="83">
        <v>43957</v>
      </c>
      <c r="C403" s="13" t="s">
        <v>165</v>
      </c>
      <c r="D403" s="11"/>
      <c r="E403" s="139" t="s">
        <v>166</v>
      </c>
      <c r="F403" s="11">
        <v>120</v>
      </c>
      <c r="G403" s="14">
        <v>120</v>
      </c>
      <c r="H403" s="11">
        <v>1</v>
      </c>
      <c r="I403" s="24">
        <v>0</v>
      </c>
      <c r="J403" s="34">
        <v>0</v>
      </c>
      <c r="K403" s="34">
        <v>0</v>
      </c>
      <c r="L403" s="8">
        <v>128392755</v>
      </c>
    </row>
    <row r="404" spans="2:12" ht="13.5" customHeight="1" x14ac:dyDescent="0.25">
      <c r="B404" s="83">
        <v>43957</v>
      </c>
      <c r="C404" s="13" t="s">
        <v>167</v>
      </c>
      <c r="D404" s="11"/>
      <c r="E404" s="139" t="s">
        <v>272</v>
      </c>
      <c r="F404" s="11">
        <v>60</v>
      </c>
      <c r="G404" s="14">
        <v>60</v>
      </c>
      <c r="H404" s="11">
        <v>0</v>
      </c>
      <c r="I404" s="24">
        <v>1</v>
      </c>
      <c r="J404" s="34">
        <v>0</v>
      </c>
      <c r="K404" s="34"/>
      <c r="L404" s="8">
        <v>128392733</v>
      </c>
    </row>
    <row r="405" spans="2:12" ht="13.5" customHeight="1" x14ac:dyDescent="0.25">
      <c r="B405" s="83">
        <v>43957</v>
      </c>
      <c r="C405" s="13" t="s">
        <v>169</v>
      </c>
      <c r="D405" s="11"/>
      <c r="E405" s="139" t="s">
        <v>168</v>
      </c>
      <c r="F405" s="11">
        <v>60</v>
      </c>
      <c r="G405" s="14">
        <v>60</v>
      </c>
      <c r="H405" s="11">
        <v>0</v>
      </c>
      <c r="I405" s="24">
        <v>1</v>
      </c>
      <c r="J405" s="34">
        <v>0</v>
      </c>
      <c r="K405" s="34"/>
      <c r="L405" s="8">
        <v>128392733</v>
      </c>
    </row>
    <row r="406" spans="2:12" ht="13.5" customHeight="1" x14ac:dyDescent="0.25">
      <c r="B406" s="83">
        <v>43957</v>
      </c>
      <c r="C406" s="13" t="s">
        <v>170</v>
      </c>
      <c r="D406" s="11"/>
      <c r="E406" s="139" t="s">
        <v>171</v>
      </c>
      <c r="F406" s="11">
        <v>150</v>
      </c>
      <c r="G406" s="14">
        <v>150</v>
      </c>
      <c r="H406" s="11">
        <v>1</v>
      </c>
      <c r="I406" s="24">
        <v>0</v>
      </c>
      <c r="J406" s="34">
        <v>3</v>
      </c>
      <c r="K406" s="34">
        <v>0</v>
      </c>
      <c r="L406" s="8">
        <v>128392760</v>
      </c>
    </row>
    <row r="407" spans="2:12" ht="13.5" customHeight="1" x14ac:dyDescent="0.25">
      <c r="B407" s="83">
        <v>43957</v>
      </c>
      <c r="C407" s="13" t="s">
        <v>172</v>
      </c>
      <c r="D407" s="11"/>
      <c r="E407" s="139" t="s">
        <v>173</v>
      </c>
      <c r="F407" s="11">
        <v>120</v>
      </c>
      <c r="G407" s="14">
        <v>120</v>
      </c>
      <c r="H407" s="11">
        <v>0</v>
      </c>
      <c r="I407" s="24">
        <v>1</v>
      </c>
      <c r="J407" s="34">
        <v>0</v>
      </c>
      <c r="K407" s="34"/>
      <c r="L407" s="8">
        <v>128392761</v>
      </c>
    </row>
    <row r="408" spans="2:12" ht="13.5" customHeight="1" x14ac:dyDescent="0.25">
      <c r="B408" s="83">
        <v>43957</v>
      </c>
      <c r="C408" s="13" t="s">
        <v>255</v>
      </c>
      <c r="D408" s="11"/>
      <c r="E408" s="139" t="s">
        <v>175</v>
      </c>
      <c r="F408" s="11">
        <v>120</v>
      </c>
      <c r="G408" s="14">
        <v>120</v>
      </c>
      <c r="H408" s="11">
        <v>0</v>
      </c>
      <c r="I408" s="24">
        <v>1</v>
      </c>
      <c r="J408" s="34">
        <v>0</v>
      </c>
      <c r="K408" s="34">
        <v>0</v>
      </c>
      <c r="L408" s="8">
        <v>128392728</v>
      </c>
    </row>
    <row r="409" spans="2:12" ht="13.5" customHeight="1" x14ac:dyDescent="0.25">
      <c r="B409" s="131">
        <v>43957</v>
      </c>
      <c r="C409" s="13" t="s">
        <v>285</v>
      </c>
      <c r="D409" s="11"/>
      <c r="E409" s="139" t="s">
        <v>177</v>
      </c>
      <c r="F409" s="132">
        <v>60</v>
      </c>
      <c r="G409" s="133">
        <v>60</v>
      </c>
      <c r="H409" s="132">
        <v>0</v>
      </c>
      <c r="I409" s="134">
        <v>1</v>
      </c>
      <c r="J409" s="135">
        <v>0</v>
      </c>
      <c r="K409" s="135">
        <v>0</v>
      </c>
      <c r="L409" s="8">
        <v>128392739</v>
      </c>
    </row>
    <row r="410" spans="2:12" ht="13.5" customHeight="1" x14ac:dyDescent="0.25">
      <c r="B410" s="83">
        <v>43957</v>
      </c>
      <c r="C410" s="147" t="s">
        <v>178</v>
      </c>
      <c r="D410" s="11"/>
      <c r="E410" s="139" t="s">
        <v>179</v>
      </c>
      <c r="F410" s="11">
        <v>180</v>
      </c>
      <c r="G410" s="14">
        <v>180</v>
      </c>
      <c r="H410" s="11">
        <v>1</v>
      </c>
      <c r="I410" s="24">
        <v>0</v>
      </c>
      <c r="J410" s="34">
        <v>2</v>
      </c>
      <c r="K410" s="34">
        <v>0</v>
      </c>
      <c r="L410" s="8">
        <v>128392731</v>
      </c>
    </row>
    <row r="411" spans="2:12" ht="13.5" customHeight="1" x14ac:dyDescent="0.25">
      <c r="B411" s="131">
        <v>43957</v>
      </c>
      <c r="C411" s="147" t="s">
        <v>286</v>
      </c>
      <c r="D411" s="11"/>
      <c r="E411" s="139" t="s">
        <v>287</v>
      </c>
      <c r="F411" s="132">
        <v>60</v>
      </c>
      <c r="G411" s="133">
        <v>60</v>
      </c>
      <c r="H411" s="132">
        <v>0</v>
      </c>
      <c r="I411" s="134">
        <v>1</v>
      </c>
      <c r="J411" s="135">
        <v>0</v>
      </c>
      <c r="K411" s="135">
        <v>0</v>
      </c>
      <c r="L411" s="8">
        <v>128392731</v>
      </c>
    </row>
    <row r="412" spans="2:12" ht="13.5" customHeight="1" x14ac:dyDescent="0.25">
      <c r="B412" s="83">
        <v>43957</v>
      </c>
      <c r="C412" s="114" t="s">
        <v>181</v>
      </c>
      <c r="D412" s="11"/>
      <c r="E412" s="139" t="s">
        <v>182</v>
      </c>
      <c r="F412" s="49">
        <v>120</v>
      </c>
      <c r="G412" s="50">
        <v>120</v>
      </c>
      <c r="H412" s="49">
        <v>0</v>
      </c>
      <c r="I412" s="51">
        <v>1</v>
      </c>
      <c r="J412" s="52">
        <v>0</v>
      </c>
      <c r="K412" s="52">
        <v>0</v>
      </c>
      <c r="L412" s="8">
        <v>128392732</v>
      </c>
    </row>
    <row r="413" spans="2:12" ht="13.5" customHeight="1" x14ac:dyDescent="0.25">
      <c r="B413" s="144">
        <v>43957</v>
      </c>
      <c r="C413" s="13" t="s">
        <v>183</v>
      </c>
      <c r="D413" s="11"/>
      <c r="E413" s="139" t="s">
        <v>184</v>
      </c>
      <c r="F413" s="11">
        <v>60</v>
      </c>
      <c r="G413" s="11">
        <v>60</v>
      </c>
      <c r="H413" s="11">
        <v>0</v>
      </c>
      <c r="I413" s="24">
        <v>1</v>
      </c>
      <c r="J413" s="34">
        <v>0</v>
      </c>
      <c r="K413" s="34">
        <v>0</v>
      </c>
      <c r="L413" s="8">
        <v>128392753</v>
      </c>
    </row>
    <row r="414" spans="2:12" ht="13.5" customHeight="1" x14ac:dyDescent="0.25">
      <c r="B414" s="144">
        <v>43957</v>
      </c>
      <c r="C414" s="13" t="s">
        <v>185</v>
      </c>
      <c r="D414" s="11"/>
      <c r="E414" s="139" t="s">
        <v>186</v>
      </c>
      <c r="F414" s="11">
        <v>60</v>
      </c>
      <c r="G414" s="11">
        <v>60</v>
      </c>
      <c r="H414" s="11">
        <v>0</v>
      </c>
      <c r="I414" s="24">
        <v>1</v>
      </c>
      <c r="J414" s="34">
        <v>0</v>
      </c>
      <c r="K414" s="34">
        <v>0</v>
      </c>
      <c r="L414" s="8">
        <v>128392727</v>
      </c>
    </row>
    <row r="415" spans="2:12" ht="13.5" customHeight="1" x14ac:dyDescent="0.25">
      <c r="B415" s="144">
        <v>43957</v>
      </c>
      <c r="C415" s="147" t="s">
        <v>195</v>
      </c>
      <c r="D415" s="11"/>
      <c r="E415" s="139" t="s">
        <v>196</v>
      </c>
      <c r="F415" s="11">
        <v>60</v>
      </c>
      <c r="G415" s="11">
        <v>60</v>
      </c>
      <c r="H415" s="11">
        <v>0</v>
      </c>
      <c r="I415" s="24">
        <v>1</v>
      </c>
      <c r="J415" s="34">
        <v>0</v>
      </c>
      <c r="K415" s="34">
        <v>0</v>
      </c>
      <c r="L415" s="8">
        <v>128392748</v>
      </c>
    </row>
    <row r="416" spans="2:12" ht="13.5" customHeight="1" x14ac:dyDescent="0.25">
      <c r="B416" s="144">
        <v>43957</v>
      </c>
      <c r="C416" s="147" t="s">
        <v>197</v>
      </c>
      <c r="D416" s="11"/>
      <c r="E416" s="139" t="s">
        <v>198</v>
      </c>
      <c r="F416" s="11">
        <v>60</v>
      </c>
      <c r="G416" s="11">
        <v>60</v>
      </c>
      <c r="H416" s="11">
        <v>0</v>
      </c>
      <c r="I416" s="24">
        <v>1</v>
      </c>
      <c r="J416" s="34">
        <v>0</v>
      </c>
      <c r="K416" s="34">
        <v>0</v>
      </c>
      <c r="L416" s="8">
        <v>128392750</v>
      </c>
    </row>
    <row r="417" spans="2:12" ht="13.5" customHeight="1" x14ac:dyDescent="0.25">
      <c r="B417" s="144">
        <v>43959</v>
      </c>
      <c r="C417" s="11" t="s">
        <v>220</v>
      </c>
      <c r="D417" s="11"/>
      <c r="E417" s="139" t="s">
        <v>294</v>
      </c>
      <c r="F417" s="11">
        <v>0</v>
      </c>
      <c r="G417" s="11">
        <v>80</v>
      </c>
      <c r="H417" s="11">
        <v>0</v>
      </c>
      <c r="I417" s="11">
        <v>0</v>
      </c>
      <c r="J417" s="11">
        <v>0</v>
      </c>
      <c r="K417" s="11" t="s">
        <v>283</v>
      </c>
      <c r="L417" s="8" t="s">
        <v>273</v>
      </c>
    </row>
    <row r="418" spans="2:12" ht="13.5" customHeight="1" x14ac:dyDescent="0.25">
      <c r="B418" s="144"/>
      <c r="C418" s="11" t="s">
        <v>258</v>
      </c>
      <c r="D418" s="11"/>
      <c r="E418" s="139" t="s">
        <v>299</v>
      </c>
      <c r="F418" s="11">
        <v>0</v>
      </c>
      <c r="G418" s="11">
        <v>3000</v>
      </c>
      <c r="H418" s="11">
        <v>0</v>
      </c>
      <c r="I418" s="11">
        <v>0</v>
      </c>
      <c r="J418" s="11">
        <v>0</v>
      </c>
      <c r="K418" s="11">
        <v>0</v>
      </c>
      <c r="L418" s="8" t="s">
        <v>273</v>
      </c>
    </row>
    <row r="419" spans="2:12" ht="13.5" customHeight="1" x14ac:dyDescent="0.25">
      <c r="B419" s="83">
        <v>43961</v>
      </c>
      <c r="C419" s="13" t="s">
        <v>220</v>
      </c>
      <c r="D419" s="11"/>
      <c r="E419" s="139" t="s">
        <v>303</v>
      </c>
      <c r="F419" s="11">
        <v>50</v>
      </c>
      <c r="G419" s="11">
        <v>0</v>
      </c>
      <c r="H419" s="11">
        <v>0</v>
      </c>
      <c r="I419" s="11">
        <v>0</v>
      </c>
      <c r="J419" s="11">
        <v>0</v>
      </c>
      <c r="K419" s="11" t="s">
        <v>304</v>
      </c>
      <c r="L419" s="8" t="s">
        <v>273</v>
      </c>
    </row>
    <row r="420" spans="2:12" ht="13.5" customHeight="1" x14ac:dyDescent="0.25">
      <c r="B420" s="83">
        <v>43961</v>
      </c>
      <c r="C420" s="11" t="s">
        <v>216</v>
      </c>
      <c r="D420" s="11"/>
      <c r="E420" s="139" t="s">
        <v>221</v>
      </c>
      <c r="F420" s="11">
        <v>420</v>
      </c>
      <c r="G420" s="11">
        <v>420</v>
      </c>
      <c r="H420" s="11">
        <v>0</v>
      </c>
      <c r="I420" s="11">
        <v>2</v>
      </c>
      <c r="J420" s="11">
        <v>0</v>
      </c>
      <c r="K420" s="11">
        <v>0</v>
      </c>
      <c r="L420" s="8" t="s">
        <v>273</v>
      </c>
    </row>
    <row r="421" spans="2:12" ht="13.5" customHeight="1" x14ac:dyDescent="0.25">
      <c r="B421" s="173"/>
      <c r="C421" s="11"/>
      <c r="D421" s="11"/>
      <c r="E421" s="198"/>
      <c r="F421" s="27"/>
      <c r="G421" s="10"/>
      <c r="H421" s="19"/>
      <c r="I421" s="19"/>
      <c r="J421" s="19"/>
      <c r="K421" s="19"/>
      <c r="L421" s="198"/>
    </row>
    <row r="422" spans="2:12" ht="13.5" customHeight="1" x14ac:dyDescent="0.25">
      <c r="B422" s="173"/>
      <c r="C422" s="11"/>
      <c r="D422" s="11"/>
      <c r="E422" s="198"/>
      <c r="F422" s="27"/>
      <c r="G422" s="10"/>
      <c r="H422" s="19"/>
      <c r="I422" s="19"/>
      <c r="J422" s="19"/>
      <c r="K422" s="19"/>
      <c r="L422" s="198"/>
    </row>
    <row r="423" spans="2:12" ht="13.5" customHeight="1" x14ac:dyDescent="0.25">
      <c r="B423" s="173"/>
      <c r="C423" s="11"/>
      <c r="D423" s="11"/>
      <c r="E423" s="198"/>
      <c r="F423" s="27"/>
      <c r="G423" s="10"/>
      <c r="H423" s="19"/>
      <c r="I423" s="19"/>
      <c r="J423" s="19"/>
      <c r="K423" s="19"/>
      <c r="L423" s="198"/>
    </row>
    <row r="424" spans="2:12" ht="13.5" customHeight="1" x14ac:dyDescent="0.25">
      <c r="B424" s="173"/>
      <c r="C424" s="11"/>
      <c r="D424" s="11"/>
      <c r="E424" s="198"/>
      <c r="F424" s="27"/>
      <c r="G424" s="10"/>
      <c r="H424" s="19"/>
      <c r="I424" s="19"/>
      <c r="J424" s="19"/>
      <c r="K424" s="19"/>
      <c r="L424" s="198"/>
    </row>
    <row r="425" spans="2:12" ht="13.5" customHeight="1" x14ac:dyDescent="0.25">
      <c r="B425" s="173"/>
      <c r="C425" s="11"/>
      <c r="D425" s="11"/>
      <c r="E425" s="198"/>
      <c r="F425" s="27"/>
      <c r="G425" s="10"/>
      <c r="H425" s="19"/>
      <c r="I425" s="19"/>
      <c r="J425" s="19"/>
      <c r="K425" s="19"/>
      <c r="L425" s="198"/>
    </row>
    <row r="426" spans="2:12" ht="13.5" customHeight="1" x14ac:dyDescent="0.25">
      <c r="B426" s="173"/>
      <c r="C426" s="11"/>
      <c r="D426" s="11"/>
      <c r="E426" s="198"/>
      <c r="F426" s="27"/>
      <c r="G426" s="10"/>
      <c r="H426" s="19"/>
      <c r="I426" s="19"/>
      <c r="J426" s="19"/>
      <c r="K426" s="19"/>
      <c r="L426" s="198"/>
    </row>
    <row r="427" spans="2:12" ht="13.5" customHeight="1" x14ac:dyDescent="0.25">
      <c r="B427" s="173"/>
      <c r="C427" s="11"/>
      <c r="D427" s="11"/>
      <c r="E427" s="198"/>
      <c r="F427" s="27"/>
      <c r="G427" s="10"/>
      <c r="H427" s="19"/>
      <c r="I427" s="19"/>
      <c r="J427" s="19"/>
      <c r="K427" s="19"/>
      <c r="L427" s="198"/>
    </row>
    <row r="428" spans="2:12" ht="13.5" customHeight="1" x14ac:dyDescent="0.25">
      <c r="B428" s="173"/>
      <c r="C428" s="11"/>
      <c r="D428" s="11"/>
      <c r="E428" s="198"/>
      <c r="F428" s="27"/>
      <c r="G428" s="10"/>
      <c r="H428" s="19"/>
      <c r="I428" s="19"/>
      <c r="J428" s="19"/>
      <c r="K428" s="19"/>
      <c r="L428" s="198"/>
    </row>
    <row r="429" spans="2:12" ht="13.5" customHeight="1" x14ac:dyDescent="0.25">
      <c r="B429" s="198"/>
      <c r="C429" s="11"/>
      <c r="D429" s="11"/>
      <c r="E429" s="53"/>
      <c r="F429" s="27"/>
      <c r="G429" s="10"/>
      <c r="H429" s="198"/>
      <c r="I429" s="198"/>
      <c r="J429" s="198"/>
      <c r="K429" s="198"/>
      <c r="L429" s="198"/>
    </row>
    <row r="430" spans="2:12" ht="13.5" customHeight="1" x14ac:dyDescent="0.25">
      <c r="B430" s="198"/>
      <c r="C430" s="11"/>
      <c r="D430" s="11"/>
      <c r="E430" s="53"/>
      <c r="F430" s="27"/>
      <c r="G430" s="10"/>
      <c r="H430" s="198"/>
      <c r="I430" s="198"/>
      <c r="J430" s="198"/>
      <c r="K430" s="198"/>
      <c r="L430" s="198"/>
    </row>
    <row r="431" spans="2:12" ht="13.5" customHeight="1" x14ac:dyDescent="0.25">
      <c r="B431" s="198"/>
      <c r="C431" s="11"/>
      <c r="D431" s="11"/>
      <c r="E431" s="53"/>
      <c r="F431" s="27"/>
      <c r="G431" s="10"/>
      <c r="H431" s="198"/>
      <c r="I431" s="198"/>
      <c r="J431" s="198"/>
      <c r="K431" s="198"/>
      <c r="L431" s="198"/>
    </row>
    <row r="432" spans="2:12" ht="13.5" customHeight="1" x14ac:dyDescent="0.25">
      <c r="B432" s="198"/>
      <c r="C432" s="11"/>
      <c r="D432" s="11"/>
      <c r="E432" s="53"/>
      <c r="F432" s="27"/>
      <c r="G432" s="10"/>
      <c r="H432" s="198"/>
      <c r="I432" s="198"/>
      <c r="J432" s="198"/>
      <c r="K432" s="198"/>
      <c r="L432" s="198"/>
    </row>
    <row r="433" spans="3:12" ht="13.5" customHeight="1" x14ac:dyDescent="0.25">
      <c r="C433" s="11"/>
      <c r="D433" s="11"/>
      <c r="E433" s="53"/>
      <c r="F433" s="27"/>
      <c r="G433" s="10"/>
      <c r="H433" s="198"/>
      <c r="I433" s="198"/>
      <c r="J433" s="198"/>
      <c r="K433" s="198"/>
      <c r="L433" s="198"/>
    </row>
    <row r="434" spans="3:12" ht="13.5" customHeight="1" x14ac:dyDescent="0.25">
      <c r="C434" s="11"/>
      <c r="D434" s="11"/>
      <c r="E434" s="53"/>
      <c r="F434" s="27"/>
      <c r="G434" s="10"/>
      <c r="H434" s="198"/>
      <c r="I434" s="198"/>
      <c r="J434" s="198"/>
      <c r="K434" s="198"/>
      <c r="L434" s="198"/>
    </row>
    <row r="435" spans="3:12" ht="13.5" customHeight="1" x14ac:dyDescent="0.25">
      <c r="C435" s="11"/>
      <c r="D435" s="11"/>
      <c r="E435" s="53"/>
      <c r="F435" s="27"/>
      <c r="G435" s="10"/>
      <c r="H435" s="198"/>
      <c r="I435" s="198"/>
      <c r="J435" s="198"/>
      <c r="K435" s="198"/>
      <c r="L435" s="198"/>
    </row>
    <row r="436" spans="3:12" ht="13.5" customHeight="1" x14ac:dyDescent="0.25">
      <c r="C436" s="11"/>
      <c r="D436" s="11"/>
      <c r="E436" s="53"/>
      <c r="F436" s="27"/>
      <c r="G436" s="10"/>
      <c r="H436" s="198"/>
      <c r="I436" s="198"/>
      <c r="J436" s="198"/>
      <c r="K436" s="198"/>
      <c r="L436" s="198"/>
    </row>
    <row r="437" spans="3:12" ht="13.5" customHeight="1" x14ac:dyDescent="0.25">
      <c r="C437" s="11"/>
      <c r="D437" s="11"/>
      <c r="E437" s="53"/>
      <c r="F437" s="27"/>
      <c r="G437" s="10"/>
      <c r="H437" s="198"/>
      <c r="I437" s="198"/>
      <c r="J437" s="198"/>
      <c r="K437" s="198"/>
      <c r="L437" s="198"/>
    </row>
    <row r="438" spans="3:12" ht="13.5" customHeight="1" x14ac:dyDescent="0.25">
      <c r="C438" s="11"/>
      <c r="D438" s="11"/>
      <c r="E438" s="53"/>
      <c r="F438" s="27"/>
      <c r="G438" s="10"/>
      <c r="H438" s="198"/>
      <c r="I438" s="198"/>
      <c r="J438" s="198"/>
      <c r="K438" s="198"/>
      <c r="L438" s="198"/>
    </row>
    <row r="439" spans="3:12" ht="13.5" customHeight="1" x14ac:dyDescent="0.25">
      <c r="C439" s="11"/>
      <c r="D439" s="11"/>
      <c r="E439" s="53"/>
      <c r="F439" s="27"/>
      <c r="G439" s="10"/>
      <c r="H439" s="198"/>
      <c r="I439" s="198"/>
      <c r="J439" s="198"/>
      <c r="K439" s="198"/>
      <c r="L439" s="198"/>
    </row>
    <row r="440" spans="3:12" ht="13.5" customHeight="1" x14ac:dyDescent="0.25">
      <c r="C440" s="11"/>
      <c r="D440" s="11"/>
      <c r="E440" s="53"/>
      <c r="F440" s="27"/>
      <c r="G440" s="10"/>
      <c r="H440" s="198"/>
      <c r="I440" s="198"/>
      <c r="J440" s="198"/>
      <c r="K440" s="198"/>
      <c r="L440" s="198"/>
    </row>
    <row r="441" spans="3:12" ht="13.5" customHeight="1" x14ac:dyDescent="0.25">
      <c r="C441" s="11"/>
      <c r="D441" s="11"/>
      <c r="E441" s="53"/>
      <c r="F441" s="27"/>
      <c r="G441" s="10"/>
      <c r="H441" s="198"/>
      <c r="I441" s="198"/>
      <c r="J441" s="198"/>
      <c r="K441" s="198"/>
      <c r="L441" s="198"/>
    </row>
    <row r="442" spans="3:12" ht="13.5" customHeight="1" x14ac:dyDescent="0.25">
      <c r="C442" s="11"/>
      <c r="D442" s="11"/>
      <c r="E442" s="53"/>
      <c r="F442" s="27"/>
      <c r="G442" s="10"/>
      <c r="H442" s="198"/>
      <c r="I442" s="198"/>
      <c r="J442" s="198"/>
      <c r="K442" s="198"/>
      <c r="L442" s="198"/>
    </row>
    <row r="443" spans="3:12" ht="13.5" customHeight="1" x14ac:dyDescent="0.25">
      <c r="C443" s="11"/>
      <c r="D443" s="11"/>
      <c r="E443" s="11"/>
      <c r="F443" s="14"/>
      <c r="G443" s="11"/>
      <c r="H443" s="198"/>
      <c r="I443" s="198"/>
      <c r="J443" s="198"/>
      <c r="K443" s="198"/>
      <c r="L443" s="198"/>
    </row>
    <row r="444" spans="3:12" ht="13.5" customHeight="1" x14ac:dyDescent="0.25">
      <c r="C444" s="254" t="s">
        <v>305</v>
      </c>
      <c r="D444" s="254"/>
      <c r="E444" s="54"/>
      <c r="F444" s="54">
        <f>SUM(F74:F305)</f>
        <v>23675</v>
      </c>
      <c r="G444" s="54">
        <f>SUM(G74:G305)</f>
        <v>22030</v>
      </c>
      <c r="H444" s="54">
        <f>SUM(H74:H305)</f>
        <v>79</v>
      </c>
      <c r="I444" s="54">
        <f>SUM(I74:I305)</f>
        <v>100</v>
      </c>
      <c r="J444" s="54">
        <f>SUM(J74:J305)</f>
        <v>105</v>
      </c>
      <c r="K444" s="54" t="s">
        <v>306</v>
      </c>
      <c r="L444" s="58"/>
    </row>
    <row r="445" spans="3:12" ht="13.5" customHeight="1" x14ac:dyDescent="0.25">
      <c r="C445" s="11"/>
      <c r="D445" s="11"/>
      <c r="E445" s="11"/>
      <c r="F445" s="14"/>
      <c r="G445" s="11"/>
      <c r="H445" s="198"/>
      <c r="I445" s="198"/>
      <c r="J445" s="198"/>
      <c r="K445" s="198"/>
      <c r="L445" s="198"/>
    </row>
    <row r="446" spans="3:12" ht="13.5" customHeight="1" x14ac:dyDescent="0.25">
      <c r="C446" s="11"/>
      <c r="D446" s="11"/>
      <c r="E446" s="11"/>
      <c r="F446" s="14"/>
      <c r="G446" s="11"/>
      <c r="H446" s="198"/>
      <c r="I446" s="198"/>
      <c r="J446" s="198"/>
      <c r="K446" s="198"/>
      <c r="L446" s="198"/>
    </row>
    <row r="447" spans="3:12" ht="13.5" customHeight="1" x14ac:dyDescent="0.25">
      <c r="C447" s="11"/>
      <c r="D447" s="11"/>
      <c r="E447" s="11"/>
      <c r="F447" s="14"/>
      <c r="G447" s="11"/>
      <c r="H447" s="198"/>
      <c r="I447" s="198"/>
      <c r="J447" s="198"/>
      <c r="K447" s="198"/>
      <c r="L447" s="198"/>
    </row>
    <row r="448" spans="3:12" ht="13.5" customHeight="1" x14ac:dyDescent="0.25">
      <c r="C448" s="11"/>
      <c r="D448" s="11"/>
      <c r="E448" s="11"/>
      <c r="F448" s="14"/>
      <c r="G448" s="11"/>
      <c r="H448" s="198"/>
      <c r="I448" s="198"/>
      <c r="J448" s="198"/>
      <c r="K448" s="198"/>
      <c r="L448" s="198"/>
    </row>
    <row r="449" spans="2:11" ht="13.5" customHeight="1" x14ac:dyDescent="0.25">
      <c r="B449" s="198"/>
      <c r="C449" s="11"/>
      <c r="D449" s="11"/>
      <c r="E449" s="11"/>
      <c r="F449" s="14"/>
      <c r="G449" s="11"/>
      <c r="H449" s="198"/>
      <c r="I449" s="198"/>
      <c r="J449" s="198"/>
      <c r="K449" s="198"/>
    </row>
    <row r="450" spans="2:11" ht="13.5" customHeight="1" x14ac:dyDescent="0.25">
      <c r="B450" s="198"/>
      <c r="C450" s="11"/>
      <c r="D450" s="11"/>
      <c r="E450" s="14"/>
      <c r="F450" s="11"/>
      <c r="G450" s="198"/>
      <c r="H450" s="198"/>
      <c r="I450" s="198"/>
      <c r="J450" s="198"/>
      <c r="K450" s="198"/>
    </row>
    <row r="451" spans="2:11" ht="13.5" customHeight="1" x14ac:dyDescent="0.25">
      <c r="B451" s="90" t="s">
        <v>0</v>
      </c>
      <c r="C451" s="30" t="s">
        <v>3</v>
      </c>
      <c r="D451" s="30" t="s">
        <v>4</v>
      </c>
      <c r="E451" s="29" t="s">
        <v>5</v>
      </c>
      <c r="F451" s="30" t="s">
        <v>307</v>
      </c>
      <c r="G451" s="30" t="s">
        <v>308</v>
      </c>
      <c r="H451" s="30" t="s">
        <v>309</v>
      </c>
      <c r="I451" s="198"/>
      <c r="J451" s="198"/>
      <c r="K451" s="198"/>
    </row>
    <row r="452" spans="2:11" ht="13.5" customHeight="1" x14ac:dyDescent="0.25">
      <c r="B452" s="12">
        <v>43896</v>
      </c>
      <c r="C452" s="11"/>
      <c r="D452" s="11"/>
      <c r="E452" s="14"/>
      <c r="F452" s="11"/>
      <c r="G452" s="11"/>
      <c r="H452" s="11"/>
      <c r="I452" s="198"/>
      <c r="J452" s="198"/>
      <c r="K452" s="198"/>
    </row>
    <row r="453" spans="2:11" ht="13.5" customHeight="1" x14ac:dyDescent="0.25">
      <c r="B453" s="12">
        <v>43916</v>
      </c>
      <c r="C453" s="11" t="s">
        <v>262</v>
      </c>
      <c r="D453" s="11">
        <v>16</v>
      </c>
      <c r="E453" s="14"/>
      <c r="F453" s="11">
        <v>16</v>
      </c>
      <c r="G453" s="11">
        <v>16</v>
      </c>
      <c r="H453" s="11">
        <v>0</v>
      </c>
      <c r="I453" s="198"/>
      <c r="J453" s="198"/>
      <c r="K453" s="198"/>
    </row>
    <row r="454" spans="2:11" ht="13.5" customHeight="1" x14ac:dyDescent="0.25">
      <c r="B454" s="12">
        <v>43914</v>
      </c>
      <c r="C454" s="11" t="s">
        <v>262</v>
      </c>
      <c r="D454" s="11">
        <v>144</v>
      </c>
      <c r="E454" s="11">
        <v>144</v>
      </c>
      <c r="F454" s="11">
        <v>0</v>
      </c>
      <c r="G454" s="11">
        <v>0</v>
      </c>
      <c r="H454" s="11"/>
      <c r="I454" s="198"/>
      <c r="J454" s="198"/>
      <c r="K454" s="198"/>
    </row>
    <row r="455" spans="2:11" ht="13.5" customHeight="1" x14ac:dyDescent="0.25">
      <c r="B455" s="12">
        <v>43914</v>
      </c>
      <c r="C455" s="11" t="s">
        <v>262</v>
      </c>
      <c r="D455" s="11">
        <v>38</v>
      </c>
      <c r="E455" s="11">
        <v>0</v>
      </c>
      <c r="F455" s="11">
        <v>38</v>
      </c>
      <c r="G455" s="11">
        <v>0</v>
      </c>
      <c r="H455" s="11">
        <v>19</v>
      </c>
      <c r="I455" s="198"/>
      <c r="J455" s="198"/>
      <c r="K455" s="198"/>
    </row>
    <row r="456" spans="2:11" ht="13.5" customHeight="1" x14ac:dyDescent="0.25">
      <c r="B456" s="12">
        <v>43916</v>
      </c>
      <c r="C456" s="11" t="s">
        <v>262</v>
      </c>
      <c r="D456" s="11">
        <v>61</v>
      </c>
      <c r="E456" s="11">
        <v>45</v>
      </c>
      <c r="F456" s="11">
        <v>16</v>
      </c>
      <c r="G456" s="11">
        <v>16</v>
      </c>
      <c r="H456" s="11">
        <v>16</v>
      </c>
      <c r="I456" s="198"/>
      <c r="J456" s="198"/>
      <c r="K456" s="198"/>
    </row>
    <row r="457" spans="2:11" ht="13.5" customHeight="1" x14ac:dyDescent="0.25">
      <c r="B457" s="12">
        <v>43955</v>
      </c>
      <c r="C457" s="11" t="s">
        <v>310</v>
      </c>
      <c r="D457" s="11">
        <v>60</v>
      </c>
      <c r="E457" s="11">
        <v>60</v>
      </c>
      <c r="F457" s="11">
        <v>2</v>
      </c>
      <c r="G457" s="11">
        <v>2</v>
      </c>
      <c r="H457" s="11">
        <v>1</v>
      </c>
      <c r="I457" s="198"/>
      <c r="J457" s="198"/>
      <c r="K457" s="198"/>
    </row>
    <row r="458" spans="2:11" ht="13.5" customHeight="1" thickBot="1" x14ac:dyDescent="0.3">
      <c r="B458" s="1">
        <v>43962</v>
      </c>
      <c r="C458" s="112" t="s">
        <v>311</v>
      </c>
      <c r="D458" s="112">
        <v>60</v>
      </c>
      <c r="E458" s="112">
        <v>60</v>
      </c>
      <c r="F458" s="112">
        <v>4</v>
      </c>
      <c r="G458" s="112">
        <v>4</v>
      </c>
      <c r="H458" s="112">
        <v>1</v>
      </c>
      <c r="I458" s="198"/>
      <c r="J458" s="198"/>
      <c r="K458" s="198"/>
    </row>
    <row r="459" spans="2:11" ht="13.5" customHeight="1" thickBot="1" x14ac:dyDescent="0.3">
      <c r="B459" s="198"/>
      <c r="C459" s="154" t="s">
        <v>312</v>
      </c>
      <c r="D459" s="155" t="s">
        <v>313</v>
      </c>
      <c r="E459" s="156" t="s">
        <v>314</v>
      </c>
      <c r="F459" s="157" t="s">
        <v>315</v>
      </c>
      <c r="G459" s="158" t="s">
        <v>316</v>
      </c>
      <c r="H459" s="159">
        <v>3112889946</v>
      </c>
      <c r="I459" s="160"/>
      <c r="J459" s="160" t="s">
        <v>317</v>
      </c>
      <c r="K459" s="198">
        <v>52318005</v>
      </c>
    </row>
    <row r="460" spans="2:11" ht="13.5" customHeight="1" thickBot="1" x14ac:dyDescent="0.3">
      <c r="B460" s="198"/>
      <c r="C460" s="154" t="s">
        <v>318</v>
      </c>
      <c r="D460" s="155" t="s">
        <v>318</v>
      </c>
      <c r="E460" s="156" t="s">
        <v>319</v>
      </c>
      <c r="F460" s="157" t="s">
        <v>315</v>
      </c>
      <c r="G460" s="158" t="s">
        <v>320</v>
      </c>
      <c r="H460" s="159">
        <v>3102436348</v>
      </c>
      <c r="I460" s="159">
        <v>4964350</v>
      </c>
      <c r="J460" s="160" t="s">
        <v>317</v>
      </c>
      <c r="K460" s="198"/>
    </row>
    <row r="461" spans="2:11" ht="13.5" customHeight="1" thickBot="1" x14ac:dyDescent="0.3">
      <c r="B461" s="198"/>
      <c r="C461" s="155" t="s">
        <v>321</v>
      </c>
      <c r="D461" s="155" t="s">
        <v>321</v>
      </c>
      <c r="E461" s="156" t="s">
        <v>322</v>
      </c>
      <c r="F461" s="157" t="s">
        <v>323</v>
      </c>
      <c r="G461" s="158" t="s">
        <v>324</v>
      </c>
      <c r="H461" s="159">
        <v>3108807040</v>
      </c>
      <c r="I461" s="159">
        <v>3290018</v>
      </c>
      <c r="J461" s="160" t="s">
        <v>317</v>
      </c>
      <c r="K461" s="198"/>
    </row>
    <row r="462" spans="2:11" ht="13.5" customHeight="1" thickBot="1" x14ac:dyDescent="0.3">
      <c r="B462" s="198"/>
      <c r="C462" s="154"/>
      <c r="D462" s="155" t="s">
        <v>325</v>
      </c>
      <c r="E462" s="156" t="s">
        <v>326</v>
      </c>
      <c r="F462" s="157" t="s">
        <v>315</v>
      </c>
      <c r="G462" s="158" t="s">
        <v>327</v>
      </c>
      <c r="H462" s="159">
        <v>3108672690</v>
      </c>
      <c r="I462" s="159">
        <v>7575355</v>
      </c>
      <c r="J462" s="160" t="s">
        <v>317</v>
      </c>
      <c r="K462" s="198"/>
    </row>
    <row r="463" spans="2:11" ht="13.5" customHeight="1" thickBot="1" x14ac:dyDescent="0.3">
      <c r="B463" s="198"/>
      <c r="C463" s="154"/>
      <c r="D463" s="155" t="s">
        <v>328</v>
      </c>
      <c r="E463" s="156" t="s">
        <v>329</v>
      </c>
      <c r="F463" s="157" t="s">
        <v>330</v>
      </c>
      <c r="G463" s="158" t="s">
        <v>331</v>
      </c>
      <c r="H463" s="159">
        <v>3123000374</v>
      </c>
      <c r="I463" s="160"/>
      <c r="J463" s="160" t="s">
        <v>317</v>
      </c>
      <c r="K463" s="198"/>
    </row>
    <row r="464" spans="2:11" ht="13.5" customHeight="1" thickBot="1" x14ac:dyDescent="0.3">
      <c r="B464" s="198"/>
      <c r="C464" s="154"/>
      <c r="D464" s="155" t="s">
        <v>332</v>
      </c>
      <c r="E464" s="156" t="s">
        <v>333</v>
      </c>
      <c r="F464" s="157" t="s">
        <v>330</v>
      </c>
      <c r="G464" s="158" t="s">
        <v>334</v>
      </c>
      <c r="H464" s="159">
        <v>3013339953</v>
      </c>
      <c r="I464" s="159">
        <v>4575576</v>
      </c>
      <c r="J464" s="160" t="s">
        <v>317</v>
      </c>
      <c r="K464" s="198"/>
    </row>
    <row r="465" spans="3:10" ht="13.5" customHeight="1" thickBot="1" x14ac:dyDescent="0.3">
      <c r="C465" s="154"/>
      <c r="D465" s="155" t="s">
        <v>335</v>
      </c>
      <c r="E465" s="156" t="s">
        <v>336</v>
      </c>
      <c r="F465" s="157" t="s">
        <v>323</v>
      </c>
      <c r="G465" s="158" t="s">
        <v>337</v>
      </c>
      <c r="H465" s="159">
        <v>3015430145</v>
      </c>
      <c r="I465" s="159">
        <v>6730270</v>
      </c>
      <c r="J465" s="160" t="s">
        <v>338</v>
      </c>
    </row>
    <row r="466" spans="3:10" ht="13.5" customHeight="1" thickBot="1" x14ac:dyDescent="0.3">
      <c r="C466" s="154"/>
      <c r="D466" s="155" t="s">
        <v>339</v>
      </c>
      <c r="E466" s="156" t="s">
        <v>340</v>
      </c>
      <c r="F466" s="157" t="s">
        <v>315</v>
      </c>
      <c r="G466" s="158" t="s">
        <v>341</v>
      </c>
      <c r="H466" s="159">
        <v>3185147107</v>
      </c>
      <c r="I466" s="159">
        <v>2648060</v>
      </c>
      <c r="J466" s="160" t="s">
        <v>317</v>
      </c>
    </row>
    <row r="467" spans="3:10" ht="13.5" customHeight="1" thickBot="1" x14ac:dyDescent="0.3">
      <c r="C467" s="154"/>
      <c r="D467" s="155" t="s">
        <v>342</v>
      </c>
      <c r="E467" s="156" t="s">
        <v>343</v>
      </c>
      <c r="F467" s="157" t="s">
        <v>323</v>
      </c>
      <c r="G467" s="158" t="s">
        <v>344</v>
      </c>
      <c r="H467" s="159">
        <v>3154766914</v>
      </c>
      <c r="I467" s="159">
        <v>6596702</v>
      </c>
      <c r="J467" s="160" t="s">
        <v>317</v>
      </c>
    </row>
    <row r="468" spans="3:10" ht="13.5" customHeight="1" thickBot="1" x14ac:dyDescent="0.3">
      <c r="C468" s="161"/>
      <c r="D468" s="155" t="s">
        <v>345</v>
      </c>
      <c r="E468" s="156"/>
      <c r="F468" s="157" t="s">
        <v>330</v>
      </c>
      <c r="G468" s="158" t="s">
        <v>346</v>
      </c>
      <c r="H468" s="159">
        <v>3224561750</v>
      </c>
      <c r="I468" s="160"/>
      <c r="J468" s="160" t="s">
        <v>317</v>
      </c>
    </row>
    <row r="470" spans="3:10" ht="13.5" customHeight="1" thickBot="1" x14ac:dyDescent="0.3">
      <c r="C470" s="21" t="s">
        <v>347</v>
      </c>
      <c r="D470" s="198"/>
      <c r="E470" s="198"/>
      <c r="F470" s="198"/>
      <c r="G470" s="198"/>
      <c r="H470" s="198"/>
      <c r="I470" s="198"/>
      <c r="J470" s="198"/>
    </row>
    <row r="471" spans="3:10" ht="13.5" customHeight="1" thickBot="1" x14ac:dyDescent="0.3">
      <c r="C471" s="151" t="s">
        <v>348</v>
      </c>
      <c r="D471" s="152">
        <v>1</v>
      </c>
      <c r="E471" s="198"/>
      <c r="F471" s="198"/>
      <c r="G471" s="198"/>
      <c r="H471" s="198"/>
      <c r="I471" s="198"/>
      <c r="J471" s="198"/>
    </row>
    <row r="472" spans="3:10" ht="13.5" customHeight="1" thickBot="1" x14ac:dyDescent="0.3">
      <c r="C472" s="151" t="s">
        <v>313</v>
      </c>
      <c r="D472" s="152">
        <v>1</v>
      </c>
      <c r="E472" s="198"/>
      <c r="F472" s="198"/>
      <c r="G472" s="198"/>
      <c r="H472" s="198"/>
      <c r="I472" s="198"/>
      <c r="J472" s="198"/>
    </row>
    <row r="473" spans="3:10" ht="13.5" customHeight="1" thickBot="1" x14ac:dyDescent="0.3">
      <c r="C473" s="153" t="s">
        <v>349</v>
      </c>
      <c r="D473" s="150"/>
      <c r="E473" s="198"/>
      <c r="F473" s="198"/>
      <c r="G473" s="198"/>
      <c r="H473" s="198"/>
      <c r="I473" s="198"/>
      <c r="J473" s="198"/>
    </row>
    <row r="475" spans="3:10" ht="13.5" customHeight="1" thickBot="1" x14ac:dyDescent="0.3">
      <c r="C475" s="198"/>
      <c r="D475" s="198"/>
      <c r="E475" s="198"/>
      <c r="F475" s="198"/>
      <c r="G475" s="198"/>
      <c r="H475" s="198"/>
      <c r="I475" s="198"/>
      <c r="J475" s="198"/>
    </row>
    <row r="476" spans="3:10" ht="13.5" customHeight="1" thickBot="1" x14ac:dyDescent="0.3">
      <c r="C476" s="198"/>
      <c r="D476" s="151" t="s">
        <v>350</v>
      </c>
      <c r="E476" s="152">
        <v>1</v>
      </c>
      <c r="F476" s="175" t="s">
        <v>351</v>
      </c>
      <c r="G476" s="198"/>
      <c r="H476" s="198"/>
      <c r="I476" s="198"/>
      <c r="J476" s="198"/>
    </row>
    <row r="477" spans="3:10" ht="13.5" customHeight="1" thickBot="1" x14ac:dyDescent="0.3">
      <c r="C477" s="198"/>
      <c r="D477" s="174" t="s">
        <v>332</v>
      </c>
      <c r="E477" s="152">
        <v>1</v>
      </c>
      <c r="F477" s="176" t="s">
        <v>352</v>
      </c>
      <c r="G477" s="198"/>
      <c r="H477" s="198"/>
      <c r="I477" s="198"/>
      <c r="J477" s="198"/>
    </row>
    <row r="478" spans="3:10" ht="13.5" customHeight="1" thickBot="1" x14ac:dyDescent="0.3">
      <c r="C478" s="198"/>
      <c r="D478" s="151" t="s">
        <v>353</v>
      </c>
      <c r="E478" s="152">
        <v>1</v>
      </c>
      <c r="F478" s="175" t="s">
        <v>354</v>
      </c>
      <c r="G478" s="198"/>
      <c r="H478" s="198"/>
      <c r="I478" s="198"/>
      <c r="J478" s="198"/>
    </row>
    <row r="479" spans="3:10" ht="13.5" customHeight="1" thickBot="1" x14ac:dyDescent="0.3">
      <c r="C479" s="198"/>
      <c r="D479" s="174" t="s">
        <v>355</v>
      </c>
      <c r="E479" s="152">
        <v>1</v>
      </c>
      <c r="F479" s="198"/>
      <c r="G479" s="198"/>
      <c r="H479" s="198"/>
      <c r="I479" s="198"/>
      <c r="J479" s="198"/>
    </row>
    <row r="480" spans="3:10" ht="13.5" customHeight="1" thickBot="1" x14ac:dyDescent="0.3">
      <c r="C480" s="198"/>
      <c r="D480" s="174" t="s">
        <v>356</v>
      </c>
      <c r="E480" s="152">
        <v>1</v>
      </c>
      <c r="F480" s="198"/>
      <c r="G480" s="198"/>
      <c r="H480" s="198"/>
      <c r="I480" s="198"/>
      <c r="J480" s="198"/>
    </row>
    <row r="481" spans="4:5" ht="13.5" customHeight="1" thickBot="1" x14ac:dyDescent="0.3">
      <c r="D481" s="174" t="s">
        <v>335</v>
      </c>
      <c r="E481" s="152">
        <v>2</v>
      </c>
    </row>
    <row r="482" spans="4:5" ht="13.5" customHeight="1" thickBot="1" x14ac:dyDescent="0.3">
      <c r="D482" s="151" t="s">
        <v>339</v>
      </c>
      <c r="E482" s="152">
        <v>1</v>
      </c>
    </row>
    <row r="483" spans="4:5" ht="13.5" customHeight="1" thickBot="1" x14ac:dyDescent="0.3">
      <c r="D483" s="151" t="s">
        <v>357</v>
      </c>
      <c r="E483" s="152">
        <v>1</v>
      </c>
    </row>
    <row r="484" spans="4:5" ht="13.5" customHeight="1" thickBot="1" x14ac:dyDescent="0.3">
      <c r="D484" s="151" t="s">
        <v>328</v>
      </c>
      <c r="E484" s="152">
        <v>1</v>
      </c>
    </row>
    <row r="485" spans="4:5" ht="13.5" customHeight="1" thickBot="1" x14ac:dyDescent="0.3">
      <c r="D485" s="153" t="s">
        <v>358</v>
      </c>
      <c r="E485" s="152">
        <v>1</v>
      </c>
    </row>
    <row r="486" spans="4:5" ht="13.5" customHeight="1" thickBot="1" x14ac:dyDescent="0.3">
      <c r="D486" s="151" t="s">
        <v>345</v>
      </c>
      <c r="E486" s="152">
        <v>1</v>
      </c>
    </row>
    <row r="487" spans="4:5" ht="13.5" customHeight="1" thickBot="1" x14ac:dyDescent="0.3">
      <c r="D487" s="151" t="s">
        <v>359</v>
      </c>
      <c r="E487" s="152">
        <v>1</v>
      </c>
    </row>
    <row r="488" spans="4:5" ht="13.5" customHeight="1" thickBot="1" x14ac:dyDescent="0.3">
      <c r="D488" s="151" t="s">
        <v>348</v>
      </c>
      <c r="E488" s="152">
        <v>1</v>
      </c>
    </row>
    <row r="489" spans="4:5" ht="13.5" customHeight="1" thickBot="1" x14ac:dyDescent="0.3">
      <c r="D489" s="151" t="s">
        <v>313</v>
      </c>
      <c r="E489" s="152">
        <v>1</v>
      </c>
    </row>
    <row r="490" spans="4:5" ht="13.5" customHeight="1" thickBot="1" x14ac:dyDescent="0.3">
      <c r="D490" s="153" t="s">
        <v>349</v>
      </c>
      <c r="E490" s="152">
        <v>1</v>
      </c>
    </row>
  </sheetData>
  <autoFilter ref="A73:S305" xr:uid="{00000000-0009-0000-0000-000000000000}"/>
  <mergeCells count="3">
    <mergeCell ref="B2:F2"/>
    <mergeCell ref="C59:C69"/>
    <mergeCell ref="C444:D444"/>
  </mergeCells>
  <hyperlinks>
    <hyperlink ref="C99" r:id="rId2" display="CARTAGENA LOS 4 VIENTOS" xr:uid="{00000000-0004-0000-0000-000000000000}"/>
    <hyperlink ref="C278" r:id="rId3" display="../../../../../../../../../../../../../../../../../../../../Roaming/AppData/Roaming/AppData/Roaming/AppData/Roaming/AppData/Roaming/Microsoft/AppData/Roaming/Microsoft/AppData/Roaming/Microsoft/AppData/Roaming/Microsoft/Excel/ESCANER MINUTAS DE ARRENDAMIENTOS/CARTAGENA-ARAUJO Y SEGOVIA NUEVA/CONTRATO_018891 FAMISANAR _1_.pdf" xr:uid="{00000000-0004-0000-0000-000001000000}"/>
    <hyperlink ref="C333" r:id="rId4" display="../../../../../../../../../../../../../../../../../../../../Roaming/AppData/Roaming/AppData/Roaming/AppData/Roaming/AppData/Roaming/Microsoft/AppData/Roaming/Microsoft/AppData/Roaming/Microsoft/AppData/Roaming/Microsoft/Excel/ESCANER MINUTAS DE ARRENDAMIENTOS/CARTAGENA-ARAUJO Y SEGOVIA NUEVA/CONTRATO_018891 FAMISANAR _1_.pdf" xr:uid="{00000000-0004-0000-0000-000002000000}"/>
    <hyperlink ref="C405" r:id="rId5" display="../../../../../../../../../../../../../../../../../../../../Roaming/AppData/Roaming/AppData/Roaming/AppData/Roaming/AppData/Roaming/Microsoft/AppData/Roaming/Microsoft/AppData/Roaming/Microsoft/AppData/Roaming/Microsoft/Excel/ESCANER MINUTAS DE ARRENDAMIENTOS/CARTAGENA-ARAUJO Y SEGOVIA NUEVA/CONTRATO_018891 FAMISANAR _1_.pdf" xr:uid="{00000000-0004-0000-0000-000003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2"/>
  <sheetViews>
    <sheetView tabSelected="1" workbookViewId="0">
      <pane ySplit="1" topLeftCell="A97" activePane="bottomLeft" state="frozen"/>
      <selection pane="bottomLeft" activeCell="A177" sqref="A177"/>
    </sheetView>
  </sheetViews>
  <sheetFormatPr baseColWidth="10" defaultColWidth="11.42578125" defaultRowHeight="15" x14ac:dyDescent="0.25"/>
  <cols>
    <col min="1" max="1" width="50.140625" customWidth="1"/>
    <col min="8" max="8" width="12.7109375" customWidth="1"/>
    <col min="9" max="9" width="15" customWidth="1"/>
    <col min="10" max="10" width="12.42578125" customWidth="1"/>
    <col min="11" max="11" width="14" customWidth="1"/>
    <col min="12" max="12" width="13.140625" customWidth="1"/>
  </cols>
  <sheetData>
    <row r="1" spans="1:17" s="198" customFormat="1" ht="45" x14ac:dyDescent="0.25">
      <c r="A1" s="243" t="s">
        <v>360</v>
      </c>
      <c r="B1" s="244" t="s">
        <v>4</v>
      </c>
      <c r="C1" s="244" t="s">
        <v>5</v>
      </c>
      <c r="D1" s="244" t="s">
        <v>6</v>
      </c>
      <c r="E1" s="244" t="s">
        <v>7</v>
      </c>
      <c r="F1" s="244" t="s">
        <v>8</v>
      </c>
      <c r="G1" s="244" t="s">
        <v>361</v>
      </c>
      <c r="H1" s="244" t="s">
        <v>362</v>
      </c>
      <c r="I1" s="245" t="s">
        <v>363</v>
      </c>
      <c r="J1" s="246" t="s">
        <v>364</v>
      </c>
      <c r="K1" s="246" t="s">
        <v>307</v>
      </c>
      <c r="L1" s="246" t="s">
        <v>309</v>
      </c>
      <c r="M1" s="246" t="s">
        <v>365</v>
      </c>
      <c r="N1" s="246" t="s">
        <v>366</v>
      </c>
    </row>
    <row r="2" spans="1:17" ht="45" x14ac:dyDescent="0.25">
      <c r="A2" s="243" t="s">
        <v>360</v>
      </c>
      <c r="B2" s="244" t="s">
        <v>4</v>
      </c>
      <c r="C2" s="244" t="s">
        <v>5</v>
      </c>
      <c r="D2" s="244" t="s">
        <v>6</v>
      </c>
      <c r="E2" s="244" t="s">
        <v>7</v>
      </c>
      <c r="F2" s="244" t="s">
        <v>8</v>
      </c>
      <c r="G2" s="244" t="s">
        <v>361</v>
      </c>
      <c r="H2" s="244" t="s">
        <v>362</v>
      </c>
      <c r="I2" s="245" t="s">
        <v>363</v>
      </c>
      <c r="J2" s="246" t="s">
        <v>364</v>
      </c>
      <c r="K2" s="246" t="s">
        <v>307</v>
      </c>
      <c r="L2" s="246" t="s">
        <v>309</v>
      </c>
      <c r="M2" s="246" t="s">
        <v>365</v>
      </c>
      <c r="N2" s="246" t="s">
        <v>366</v>
      </c>
      <c r="O2" s="198"/>
      <c r="P2" s="198"/>
      <c r="Q2" s="198"/>
    </row>
    <row r="3" spans="1:17" x14ac:dyDescent="0.25">
      <c r="A3" s="96" t="s">
        <v>367</v>
      </c>
      <c r="B3" s="72">
        <v>11160</v>
      </c>
      <c r="C3" s="72">
        <v>16575</v>
      </c>
      <c r="D3" s="72">
        <v>103</v>
      </c>
      <c r="E3" s="72">
        <v>77</v>
      </c>
      <c r="F3" s="72">
        <v>151</v>
      </c>
      <c r="G3" s="72">
        <v>32</v>
      </c>
      <c r="H3" s="72">
        <v>1</v>
      </c>
      <c r="I3" s="97">
        <v>5</v>
      </c>
      <c r="J3" s="198"/>
      <c r="K3" s="198"/>
      <c r="L3" s="198"/>
      <c r="M3" s="198"/>
      <c r="N3" s="198"/>
      <c r="O3" s="198"/>
      <c r="P3" s="198"/>
      <c r="Q3" s="198"/>
    </row>
    <row r="4" spans="1:17" x14ac:dyDescent="0.25">
      <c r="A4" s="96" t="s">
        <v>368</v>
      </c>
      <c r="B4" s="72">
        <v>9110</v>
      </c>
      <c r="C4" s="72">
        <v>9700</v>
      </c>
      <c r="D4" s="72">
        <v>7</v>
      </c>
      <c r="E4" s="72">
        <v>55</v>
      </c>
      <c r="F4" s="72">
        <v>13</v>
      </c>
      <c r="G4" s="72">
        <v>0</v>
      </c>
      <c r="H4" s="72"/>
      <c r="I4" s="97">
        <v>2</v>
      </c>
      <c r="J4" s="198"/>
      <c r="K4" s="198"/>
      <c r="L4" s="198"/>
      <c r="M4" s="198"/>
      <c r="N4" s="198"/>
      <c r="O4" s="198"/>
      <c r="P4" s="198"/>
      <c r="Q4" s="198"/>
    </row>
    <row r="5" spans="1:17" x14ac:dyDescent="0.25">
      <c r="A5" s="96" t="s">
        <v>369</v>
      </c>
      <c r="B5" s="72">
        <v>15590</v>
      </c>
      <c r="C5" s="72">
        <v>4650</v>
      </c>
      <c r="D5" s="72">
        <v>30</v>
      </c>
      <c r="E5" s="72">
        <v>10</v>
      </c>
      <c r="F5" s="72">
        <v>21</v>
      </c>
      <c r="G5" s="73">
        <v>105</v>
      </c>
      <c r="H5" s="73">
        <v>2</v>
      </c>
      <c r="I5" s="98">
        <v>5</v>
      </c>
      <c r="J5" s="198"/>
      <c r="K5" s="198"/>
      <c r="L5" s="198"/>
      <c r="M5" s="198"/>
      <c r="N5" s="198"/>
      <c r="O5" s="198"/>
      <c r="P5" s="198"/>
      <c r="Q5" s="198"/>
    </row>
    <row r="6" spans="1:17" x14ac:dyDescent="0.25">
      <c r="A6" s="96" t="s">
        <v>370</v>
      </c>
      <c r="B6" s="74">
        <v>10000</v>
      </c>
      <c r="C6" s="74">
        <v>10000</v>
      </c>
      <c r="D6" s="74">
        <v>30</v>
      </c>
      <c r="E6" s="74">
        <v>55</v>
      </c>
      <c r="F6" s="74">
        <v>13</v>
      </c>
      <c r="G6" s="74">
        <v>0</v>
      </c>
      <c r="H6" s="74">
        <v>0</v>
      </c>
      <c r="I6" s="99">
        <v>0</v>
      </c>
      <c r="J6" s="198"/>
      <c r="K6" s="198"/>
      <c r="L6" s="198"/>
      <c r="M6" s="198"/>
      <c r="N6" s="198"/>
      <c r="O6" s="198"/>
      <c r="P6" s="198"/>
      <c r="Q6" s="198"/>
    </row>
    <row r="7" spans="1:17" ht="15.75" thickBot="1" x14ac:dyDescent="0.3">
      <c r="A7" s="100" t="s">
        <v>371</v>
      </c>
      <c r="B7" s="101">
        <v>0</v>
      </c>
      <c r="C7" s="101">
        <v>5150</v>
      </c>
      <c r="D7" s="101">
        <v>0</v>
      </c>
      <c r="E7" s="101">
        <v>45</v>
      </c>
      <c r="F7" s="101">
        <v>0</v>
      </c>
      <c r="G7" s="101">
        <v>0</v>
      </c>
      <c r="H7" s="101">
        <v>0</v>
      </c>
      <c r="I7" s="102">
        <v>0</v>
      </c>
      <c r="J7" s="198"/>
      <c r="K7" s="198"/>
      <c r="L7" s="198"/>
      <c r="M7" s="198"/>
      <c r="N7" s="198"/>
      <c r="O7" s="198"/>
      <c r="P7" s="198"/>
      <c r="Q7" s="198"/>
    </row>
    <row r="8" spans="1:17" x14ac:dyDescent="0.25">
      <c r="A8" s="96" t="s">
        <v>372</v>
      </c>
      <c r="B8" s="118">
        <v>0</v>
      </c>
      <c r="C8" s="118">
        <v>6300</v>
      </c>
      <c r="D8" s="118">
        <v>60</v>
      </c>
      <c r="E8" s="118">
        <v>110</v>
      </c>
      <c r="F8" s="118">
        <v>26</v>
      </c>
      <c r="G8" s="118">
        <v>0</v>
      </c>
      <c r="H8" s="118">
        <v>0</v>
      </c>
      <c r="I8" s="119">
        <v>0</v>
      </c>
      <c r="J8" s="198"/>
      <c r="K8" s="198"/>
      <c r="L8" s="198"/>
      <c r="M8" s="198"/>
      <c r="N8" s="198"/>
      <c r="O8" s="198"/>
      <c r="P8" s="198"/>
      <c r="Q8" s="198"/>
    </row>
    <row r="9" spans="1:17" x14ac:dyDescent="0.25">
      <c r="A9" s="107" t="s">
        <v>373</v>
      </c>
      <c r="B9" s="72">
        <v>3060</v>
      </c>
      <c r="C9" s="106">
        <v>3110</v>
      </c>
      <c r="D9" s="109">
        <v>0</v>
      </c>
      <c r="E9" s="109">
        <v>0</v>
      </c>
      <c r="F9" s="109">
        <v>1</v>
      </c>
      <c r="G9" s="109">
        <v>0</v>
      </c>
      <c r="H9" s="198"/>
      <c r="I9" s="198"/>
      <c r="J9" s="198" t="s">
        <v>374</v>
      </c>
      <c r="K9" s="198"/>
      <c r="L9" s="198"/>
      <c r="M9" s="198">
        <f>4*70</f>
        <v>280</v>
      </c>
      <c r="N9" s="198"/>
      <c r="O9" s="198"/>
      <c r="P9" s="198"/>
      <c r="Q9" s="198"/>
    </row>
    <row r="10" spans="1:17" ht="15.75" thickBot="1" x14ac:dyDescent="0.3">
      <c r="A10" s="108" t="s">
        <v>375</v>
      </c>
      <c r="B10" s="116">
        <f>+B5-B9</f>
        <v>12530</v>
      </c>
      <c r="C10" s="116">
        <f>+C5+C8-C9</f>
        <v>7840</v>
      </c>
      <c r="D10" s="116">
        <f t="shared" ref="D10:I10" si="0">+D5+D8</f>
        <v>90</v>
      </c>
      <c r="E10" s="116">
        <f t="shared" si="0"/>
        <v>120</v>
      </c>
      <c r="F10" s="116">
        <f>+F5+F8-F9</f>
        <v>46</v>
      </c>
      <c r="G10" s="116">
        <f t="shared" si="0"/>
        <v>105</v>
      </c>
      <c r="H10" s="116">
        <f t="shared" si="0"/>
        <v>2</v>
      </c>
      <c r="I10" s="116">
        <f t="shared" si="0"/>
        <v>5</v>
      </c>
      <c r="J10" s="198"/>
      <c r="K10" s="198"/>
      <c r="L10" s="198"/>
      <c r="M10" s="198"/>
      <c r="N10" s="198"/>
      <c r="O10" s="198"/>
      <c r="P10" s="198"/>
      <c r="Q10" s="198"/>
    </row>
    <row r="11" spans="1:17" x14ac:dyDescent="0.25">
      <c r="A11" s="115" t="s">
        <v>376</v>
      </c>
      <c r="B11" s="118">
        <v>0</v>
      </c>
      <c r="C11" s="118">
        <v>11700</v>
      </c>
      <c r="D11" s="118"/>
      <c r="E11" s="118"/>
      <c r="F11" s="118"/>
      <c r="G11" s="118"/>
      <c r="H11" s="118">
        <v>0</v>
      </c>
      <c r="I11" s="119">
        <v>0</v>
      </c>
      <c r="J11" s="198"/>
      <c r="K11" s="198"/>
      <c r="L11" s="198"/>
      <c r="M11" s="198"/>
      <c r="N11" s="198"/>
      <c r="O11" s="198"/>
      <c r="P11" s="198"/>
      <c r="Q11" s="198"/>
    </row>
    <row r="12" spans="1:17" ht="15.75" thickBot="1" x14ac:dyDescent="0.3">
      <c r="A12" s="108" t="s">
        <v>377</v>
      </c>
      <c r="B12" s="116">
        <v>12530</v>
      </c>
      <c r="C12" s="116">
        <f t="shared" ref="C12:I12" si="1">+C11+C10</f>
        <v>19540</v>
      </c>
      <c r="D12" s="116">
        <f t="shared" si="1"/>
        <v>90</v>
      </c>
      <c r="E12" s="116">
        <f t="shared" si="1"/>
        <v>120</v>
      </c>
      <c r="F12" s="116">
        <f t="shared" si="1"/>
        <v>46</v>
      </c>
      <c r="G12" s="116">
        <f t="shared" si="1"/>
        <v>105</v>
      </c>
      <c r="H12" s="116">
        <f t="shared" si="1"/>
        <v>2</v>
      </c>
      <c r="I12" s="116">
        <f t="shared" si="1"/>
        <v>5</v>
      </c>
      <c r="J12" s="198"/>
      <c r="K12" s="198"/>
      <c r="L12" s="198"/>
      <c r="M12" s="198"/>
      <c r="N12" s="198"/>
      <c r="O12" s="198"/>
      <c r="P12" s="198"/>
      <c r="Q12" s="198"/>
    </row>
    <row r="13" spans="1:17" x14ac:dyDescent="0.25">
      <c r="A13" s="117" t="s">
        <v>378</v>
      </c>
      <c r="B13" s="120">
        <v>7040</v>
      </c>
      <c r="C13" s="120">
        <v>6990</v>
      </c>
      <c r="D13" s="120">
        <v>11</v>
      </c>
      <c r="E13" s="120">
        <v>32</v>
      </c>
      <c r="F13" s="120">
        <v>41</v>
      </c>
      <c r="G13" s="120">
        <v>2</v>
      </c>
      <c r="H13" s="120">
        <v>0</v>
      </c>
      <c r="I13" s="121">
        <v>2</v>
      </c>
      <c r="J13" s="198"/>
      <c r="K13" s="198"/>
      <c r="L13" s="198"/>
      <c r="M13" s="198"/>
      <c r="N13" s="198"/>
      <c r="O13" s="198"/>
      <c r="P13" s="198"/>
      <c r="Q13" s="198"/>
    </row>
    <row r="14" spans="1:17" ht="15.75" thickBot="1" x14ac:dyDescent="0.3">
      <c r="A14" s="108" t="s">
        <v>379</v>
      </c>
      <c r="B14" s="101">
        <f t="shared" ref="B14:I14" si="2">+B12-B13</f>
        <v>5490</v>
      </c>
      <c r="C14" s="101">
        <f t="shared" si="2"/>
        <v>12550</v>
      </c>
      <c r="D14" s="101">
        <f t="shared" si="2"/>
        <v>79</v>
      </c>
      <c r="E14" s="101">
        <f t="shared" si="2"/>
        <v>88</v>
      </c>
      <c r="F14" s="101">
        <f t="shared" si="2"/>
        <v>5</v>
      </c>
      <c r="G14" s="101">
        <f t="shared" si="2"/>
        <v>103</v>
      </c>
      <c r="H14" s="101">
        <f t="shared" si="2"/>
        <v>2</v>
      </c>
      <c r="I14" s="102">
        <f t="shared" si="2"/>
        <v>3</v>
      </c>
      <c r="J14" s="198"/>
      <c r="K14" s="198"/>
      <c r="L14" s="198">
        <f>+B13+B9</f>
        <v>10100</v>
      </c>
      <c r="M14" s="198"/>
      <c r="N14" s="198"/>
      <c r="O14" s="198"/>
      <c r="P14" s="198"/>
      <c r="Q14" s="198"/>
    </row>
    <row r="15" spans="1:17" x14ac:dyDescent="0.25">
      <c r="A15" s="117" t="s">
        <v>380</v>
      </c>
      <c r="B15" s="116">
        <v>19900</v>
      </c>
      <c r="C15" s="116"/>
      <c r="D15" s="116"/>
      <c r="E15" s="116"/>
      <c r="F15" s="116"/>
      <c r="G15" s="116"/>
      <c r="H15" s="116"/>
      <c r="I15" s="170"/>
      <c r="J15" s="198"/>
      <c r="K15" s="198"/>
      <c r="L15" s="198"/>
      <c r="M15" s="198"/>
      <c r="N15" s="198"/>
      <c r="O15" s="198"/>
      <c r="P15" s="198"/>
      <c r="Q15" s="198"/>
    </row>
    <row r="16" spans="1:17" x14ac:dyDescent="0.25">
      <c r="A16" s="117" t="s">
        <v>381</v>
      </c>
      <c r="B16" s="120">
        <v>18980</v>
      </c>
      <c r="C16" s="120">
        <v>21180</v>
      </c>
      <c r="D16" s="120">
        <v>18</v>
      </c>
      <c r="E16" s="120">
        <v>60</v>
      </c>
      <c r="F16" s="120">
        <v>0</v>
      </c>
      <c r="G16" s="120">
        <v>32</v>
      </c>
      <c r="H16" s="120">
        <v>0</v>
      </c>
      <c r="I16" s="121">
        <v>0</v>
      </c>
      <c r="J16" s="198">
        <v>0</v>
      </c>
      <c r="K16" s="198">
        <v>32</v>
      </c>
      <c r="L16" s="198">
        <v>0</v>
      </c>
      <c r="M16" s="198">
        <v>80</v>
      </c>
      <c r="N16" s="198">
        <v>0</v>
      </c>
      <c r="O16" s="198"/>
      <c r="P16" s="198"/>
      <c r="Q16" s="198"/>
    </row>
    <row r="17" spans="1:15" x14ac:dyDescent="0.25">
      <c r="A17" s="162"/>
      <c r="B17" s="120">
        <v>16400</v>
      </c>
      <c r="C17" s="120">
        <v>18600</v>
      </c>
      <c r="D17" s="120">
        <v>19</v>
      </c>
      <c r="E17" s="120">
        <v>37</v>
      </c>
      <c r="F17" s="120">
        <v>0</v>
      </c>
      <c r="G17" s="120">
        <v>0</v>
      </c>
      <c r="H17" s="120">
        <v>0</v>
      </c>
      <c r="I17" s="121">
        <v>0</v>
      </c>
      <c r="J17" s="121">
        <v>0</v>
      </c>
      <c r="K17" s="121">
        <v>64</v>
      </c>
      <c r="L17" s="121">
        <v>0</v>
      </c>
      <c r="M17" s="121">
        <v>0</v>
      </c>
      <c r="N17" s="121">
        <v>6</v>
      </c>
      <c r="O17" s="198"/>
    </row>
    <row r="18" spans="1:15" x14ac:dyDescent="0.25">
      <c r="A18" s="198"/>
      <c r="B18" s="106"/>
      <c r="C18" s="106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</row>
    <row r="19" spans="1:15" ht="15.75" thickBot="1" x14ac:dyDescent="0.3">
      <c r="A19" s="198"/>
      <c r="B19" s="106"/>
      <c r="C19" s="106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</row>
    <row r="20" spans="1:15" ht="27.75" customHeight="1" x14ac:dyDescent="0.25">
      <c r="A20" s="94" t="s">
        <v>360</v>
      </c>
      <c r="B20" s="95" t="s">
        <v>4</v>
      </c>
      <c r="C20" s="95" t="s">
        <v>5</v>
      </c>
      <c r="D20" s="95" t="s">
        <v>6</v>
      </c>
      <c r="E20" s="95" t="s">
        <v>7</v>
      </c>
      <c r="F20" s="95" t="s">
        <v>8</v>
      </c>
      <c r="G20" s="95" t="s">
        <v>361</v>
      </c>
      <c r="H20" s="125" t="s">
        <v>362</v>
      </c>
      <c r="I20" s="124" t="s">
        <v>363</v>
      </c>
      <c r="J20" s="124" t="s">
        <v>364</v>
      </c>
      <c r="K20" s="124" t="s">
        <v>307</v>
      </c>
      <c r="L20" s="124" t="s">
        <v>309</v>
      </c>
      <c r="M20" s="124" t="s">
        <v>365</v>
      </c>
      <c r="N20" s="124" t="s">
        <v>366</v>
      </c>
      <c r="O20" s="202" t="s">
        <v>382</v>
      </c>
    </row>
    <row r="21" spans="1:15" x14ac:dyDescent="0.25">
      <c r="A21" s="115" t="s">
        <v>376</v>
      </c>
      <c r="B21" s="118">
        <v>0</v>
      </c>
      <c r="C21" s="118">
        <v>11700</v>
      </c>
      <c r="D21" s="118"/>
      <c r="E21" s="118"/>
      <c r="F21" s="118"/>
      <c r="G21" s="118"/>
      <c r="H21" s="118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203">
        <v>0</v>
      </c>
    </row>
    <row r="22" spans="1:15" ht="15.75" thickBot="1" x14ac:dyDescent="0.3">
      <c r="A22" s="108" t="s">
        <v>377</v>
      </c>
      <c r="B22" s="116">
        <v>14530</v>
      </c>
      <c r="C22" s="116">
        <v>19540</v>
      </c>
      <c r="D22" s="116">
        <v>90</v>
      </c>
      <c r="E22" s="116">
        <v>120</v>
      </c>
      <c r="F22" s="116">
        <v>46</v>
      </c>
      <c r="G22" s="116">
        <v>105</v>
      </c>
      <c r="H22" s="116">
        <v>2</v>
      </c>
      <c r="I22" s="116">
        <v>5</v>
      </c>
      <c r="J22" s="116">
        <v>1</v>
      </c>
      <c r="K22" s="116">
        <v>122</v>
      </c>
      <c r="L22" s="116">
        <v>61</v>
      </c>
      <c r="M22" s="116">
        <v>0</v>
      </c>
      <c r="N22" s="116">
        <v>0</v>
      </c>
      <c r="O22" s="203">
        <v>0</v>
      </c>
    </row>
    <row r="23" spans="1:15" x14ac:dyDescent="0.25">
      <c r="A23" s="117" t="s">
        <v>383</v>
      </c>
      <c r="B23" s="120">
        <v>7460</v>
      </c>
      <c r="C23" s="120">
        <v>7070</v>
      </c>
      <c r="D23" s="120">
        <v>11</v>
      </c>
      <c r="E23" s="120">
        <v>32</v>
      </c>
      <c r="F23" s="120">
        <v>41</v>
      </c>
      <c r="G23" s="120">
        <v>2</v>
      </c>
      <c r="H23" s="120">
        <v>0</v>
      </c>
      <c r="I23" s="121">
        <v>2</v>
      </c>
      <c r="J23" s="121">
        <v>1</v>
      </c>
      <c r="K23" s="121">
        <v>2</v>
      </c>
      <c r="L23" s="121">
        <v>1</v>
      </c>
      <c r="M23" s="121">
        <v>0</v>
      </c>
      <c r="N23" s="121">
        <v>0</v>
      </c>
      <c r="O23" s="203">
        <v>0</v>
      </c>
    </row>
    <row r="24" spans="1:15" ht="15.75" thickBot="1" x14ac:dyDescent="0.3">
      <c r="A24" s="108" t="s">
        <v>379</v>
      </c>
      <c r="B24" s="101">
        <v>5490</v>
      </c>
      <c r="C24" s="101">
        <v>12470</v>
      </c>
      <c r="D24" s="101">
        <v>79</v>
      </c>
      <c r="E24" s="101">
        <v>88</v>
      </c>
      <c r="F24" s="101">
        <v>5</v>
      </c>
      <c r="G24" s="101">
        <v>103</v>
      </c>
      <c r="H24" s="101">
        <v>2</v>
      </c>
      <c r="I24" s="102">
        <v>3</v>
      </c>
      <c r="J24" s="102">
        <v>0</v>
      </c>
      <c r="K24" s="102">
        <v>120</v>
      </c>
      <c r="L24" s="102">
        <v>60</v>
      </c>
      <c r="M24" s="102">
        <v>0</v>
      </c>
      <c r="N24" s="102"/>
      <c r="O24" s="203">
        <v>0</v>
      </c>
    </row>
    <row r="25" spans="1:15" ht="15.75" thickBot="1" x14ac:dyDescent="0.3">
      <c r="A25" s="100" t="s">
        <v>384</v>
      </c>
      <c r="B25" s="101">
        <v>5000</v>
      </c>
      <c r="C25" s="101">
        <v>0</v>
      </c>
      <c r="D25" s="101">
        <v>0</v>
      </c>
      <c r="E25" s="101">
        <v>0</v>
      </c>
      <c r="F25" s="101">
        <v>8</v>
      </c>
      <c r="G25" s="101">
        <v>0</v>
      </c>
      <c r="H25" s="101">
        <v>0</v>
      </c>
      <c r="I25" s="102">
        <v>0</v>
      </c>
      <c r="J25" s="102">
        <v>2</v>
      </c>
      <c r="K25" s="102">
        <v>0</v>
      </c>
      <c r="L25" s="102">
        <v>0</v>
      </c>
      <c r="M25" s="102">
        <v>0</v>
      </c>
      <c r="N25" s="102"/>
      <c r="O25" s="203">
        <v>0</v>
      </c>
    </row>
    <row r="26" spans="1:15" ht="15.75" thickBot="1" x14ac:dyDescent="0.3">
      <c r="A26" s="108" t="s">
        <v>385</v>
      </c>
      <c r="B26" s="101">
        <v>100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2">
        <v>0</v>
      </c>
      <c r="J26" s="102">
        <v>0</v>
      </c>
      <c r="K26" s="102">
        <v>160</v>
      </c>
      <c r="L26" s="102">
        <v>0</v>
      </c>
      <c r="M26" s="102">
        <v>0</v>
      </c>
      <c r="N26" s="102"/>
      <c r="O26" s="203">
        <v>0</v>
      </c>
    </row>
    <row r="27" spans="1:15" x14ac:dyDescent="0.25">
      <c r="A27" s="96" t="s">
        <v>370</v>
      </c>
      <c r="B27" s="74">
        <v>10000</v>
      </c>
      <c r="C27" s="74">
        <v>10000</v>
      </c>
      <c r="D27" s="74">
        <v>30</v>
      </c>
      <c r="E27" s="74">
        <v>55</v>
      </c>
      <c r="F27" s="74">
        <v>13</v>
      </c>
      <c r="G27" s="74">
        <v>32</v>
      </c>
      <c r="H27" s="74">
        <v>0.1</v>
      </c>
      <c r="I27" s="99">
        <v>2</v>
      </c>
      <c r="J27" s="123">
        <v>1</v>
      </c>
      <c r="K27" s="123">
        <v>18</v>
      </c>
      <c r="L27" s="123">
        <v>9</v>
      </c>
      <c r="M27" s="123">
        <v>365</v>
      </c>
      <c r="N27" s="123">
        <v>0</v>
      </c>
      <c r="O27" s="203">
        <v>0</v>
      </c>
    </row>
    <row r="28" spans="1:15" x14ac:dyDescent="0.25">
      <c r="A28" s="117" t="s">
        <v>386</v>
      </c>
      <c r="B28" s="120">
        <v>420</v>
      </c>
      <c r="C28" s="120">
        <v>420</v>
      </c>
      <c r="D28" s="120">
        <v>0</v>
      </c>
      <c r="E28" s="120">
        <v>3</v>
      </c>
      <c r="F28" s="120">
        <v>0</v>
      </c>
      <c r="G28" s="120">
        <v>26</v>
      </c>
      <c r="H28" s="120">
        <v>0</v>
      </c>
      <c r="I28" s="121">
        <v>2</v>
      </c>
      <c r="J28" s="121">
        <v>0</v>
      </c>
      <c r="K28" s="121">
        <v>52</v>
      </c>
      <c r="L28" s="121">
        <v>13</v>
      </c>
      <c r="M28" s="121">
        <v>0</v>
      </c>
      <c r="N28" s="121">
        <v>0</v>
      </c>
      <c r="O28" s="203">
        <v>0</v>
      </c>
    </row>
    <row r="29" spans="1:15" x14ac:dyDescent="0.25">
      <c r="A29" s="117" t="s">
        <v>387</v>
      </c>
      <c r="B29" s="120">
        <v>0</v>
      </c>
      <c r="C29" s="120">
        <v>3000</v>
      </c>
      <c r="D29" s="120">
        <v>0</v>
      </c>
      <c r="E29" s="120">
        <v>0</v>
      </c>
      <c r="F29" s="120">
        <v>0</v>
      </c>
      <c r="G29" s="120">
        <v>30</v>
      </c>
      <c r="H29" s="120">
        <v>0</v>
      </c>
      <c r="I29" s="121">
        <v>0</v>
      </c>
      <c r="J29" s="121">
        <v>0</v>
      </c>
      <c r="K29" s="121">
        <v>60</v>
      </c>
      <c r="L29" s="121">
        <v>15</v>
      </c>
      <c r="M29" s="121">
        <v>0</v>
      </c>
      <c r="N29" s="121">
        <v>0</v>
      </c>
      <c r="O29" s="203">
        <v>0</v>
      </c>
    </row>
    <row r="30" spans="1:15" ht="15.75" thickBot="1" x14ac:dyDescent="0.3">
      <c r="A30" s="100" t="s">
        <v>388</v>
      </c>
      <c r="B30" s="101">
        <v>1500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2">
        <v>0</v>
      </c>
      <c r="J30" s="102">
        <v>0</v>
      </c>
      <c r="K30" s="102">
        <v>300</v>
      </c>
      <c r="L30" s="102">
        <v>0</v>
      </c>
      <c r="M30" s="102">
        <v>797</v>
      </c>
      <c r="N30" s="102"/>
      <c r="O30" s="203">
        <v>0</v>
      </c>
    </row>
    <row r="31" spans="1:15" x14ac:dyDescent="0.25">
      <c r="A31" s="162" t="s">
        <v>389</v>
      </c>
      <c r="B31" s="123">
        <v>3000</v>
      </c>
      <c r="C31" s="123">
        <v>450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150</v>
      </c>
      <c r="L31" s="123">
        <v>0</v>
      </c>
      <c r="M31" s="123">
        <v>0</v>
      </c>
      <c r="N31" s="123">
        <v>7</v>
      </c>
      <c r="O31" s="203">
        <v>0</v>
      </c>
    </row>
    <row r="32" spans="1:15" x14ac:dyDescent="0.25">
      <c r="A32" s="117" t="s">
        <v>390</v>
      </c>
      <c r="B32" s="120">
        <v>0</v>
      </c>
      <c r="C32" s="120"/>
      <c r="D32" s="120"/>
      <c r="E32" s="120"/>
      <c r="F32" s="120"/>
      <c r="G32" s="120"/>
      <c r="H32" s="120"/>
      <c r="I32" s="121"/>
      <c r="J32" s="121"/>
      <c r="K32" s="121"/>
      <c r="L32" s="121">
        <v>48</v>
      </c>
      <c r="M32" s="121">
        <v>0</v>
      </c>
      <c r="N32" s="121">
        <v>7</v>
      </c>
      <c r="O32" s="203">
        <v>0</v>
      </c>
    </row>
    <row r="33" spans="1:17" x14ac:dyDescent="0.25">
      <c r="A33" s="171" t="s">
        <v>391</v>
      </c>
      <c r="B33" s="116">
        <f>+B31+B30+B26+B24-B28</f>
        <v>9670</v>
      </c>
      <c r="C33" s="116">
        <f>+C31+C30+C26+C24-C28</f>
        <v>12500</v>
      </c>
      <c r="D33" s="116">
        <v>79</v>
      </c>
      <c r="E33" s="116">
        <v>85</v>
      </c>
      <c r="F33" s="116">
        <v>5</v>
      </c>
      <c r="G33" s="116">
        <v>77</v>
      </c>
      <c r="H33" s="116">
        <v>2</v>
      </c>
      <c r="I33" s="170">
        <v>1</v>
      </c>
      <c r="J33" s="170">
        <v>0</v>
      </c>
      <c r="K33" s="170">
        <v>678</v>
      </c>
      <c r="L33" s="170">
        <v>46</v>
      </c>
      <c r="M33" s="170">
        <v>797</v>
      </c>
      <c r="N33" s="170">
        <v>7</v>
      </c>
      <c r="O33" s="203">
        <v>0</v>
      </c>
      <c r="P33" s="198"/>
      <c r="Q33" s="198"/>
    </row>
    <row r="34" spans="1:17" x14ac:dyDescent="0.25">
      <c r="A34" s="172" t="s">
        <v>392</v>
      </c>
      <c r="B34" s="74">
        <v>5050</v>
      </c>
      <c r="C34" s="74">
        <v>2500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6</v>
      </c>
      <c r="O34" s="203">
        <v>0</v>
      </c>
      <c r="P34" s="198"/>
      <c r="Q34" s="198"/>
    </row>
    <row r="35" spans="1:17" x14ac:dyDescent="0.25">
      <c r="A35" s="172" t="s">
        <v>393</v>
      </c>
      <c r="B35" s="74">
        <v>0</v>
      </c>
      <c r="C35" s="74">
        <v>4000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/>
      <c r="O35" s="203">
        <v>0</v>
      </c>
      <c r="P35" s="198"/>
      <c r="Q35" s="198"/>
    </row>
    <row r="36" spans="1:17" x14ac:dyDescent="0.25">
      <c r="A36" s="117" t="s">
        <v>387</v>
      </c>
      <c r="B36" s="120">
        <v>16400</v>
      </c>
      <c r="C36" s="120">
        <v>18600</v>
      </c>
      <c r="D36" s="120">
        <v>19</v>
      </c>
      <c r="E36" s="120">
        <v>37</v>
      </c>
      <c r="F36" s="120">
        <v>0</v>
      </c>
      <c r="G36" s="120">
        <v>0</v>
      </c>
      <c r="H36" s="120">
        <v>0</v>
      </c>
      <c r="I36" s="121">
        <v>0</v>
      </c>
      <c r="J36" s="121">
        <v>0</v>
      </c>
      <c r="K36" s="121">
        <v>64</v>
      </c>
      <c r="L36" s="121">
        <v>0</v>
      </c>
      <c r="M36" s="121">
        <v>0</v>
      </c>
      <c r="N36" s="121">
        <v>6</v>
      </c>
      <c r="O36" s="203">
        <v>0</v>
      </c>
      <c r="P36" s="198"/>
      <c r="Q36" s="198"/>
    </row>
    <row r="37" spans="1:17" x14ac:dyDescent="0.25">
      <c r="A37" s="117" t="s">
        <v>394</v>
      </c>
      <c r="B37" s="178">
        <v>800</v>
      </c>
      <c r="C37" s="178">
        <v>0</v>
      </c>
      <c r="D37" s="178">
        <v>0</v>
      </c>
      <c r="E37" s="178">
        <v>0</v>
      </c>
      <c r="F37" s="178">
        <v>0</v>
      </c>
      <c r="G37" s="178">
        <v>32</v>
      </c>
      <c r="H37" s="178">
        <v>0</v>
      </c>
      <c r="I37" s="179">
        <v>0</v>
      </c>
      <c r="J37" s="179">
        <v>0</v>
      </c>
      <c r="K37" s="179">
        <v>32</v>
      </c>
      <c r="L37" s="179">
        <v>0</v>
      </c>
      <c r="M37" s="121">
        <v>80</v>
      </c>
      <c r="N37" s="179">
        <v>0</v>
      </c>
      <c r="O37" s="203">
        <v>0</v>
      </c>
      <c r="P37" s="198"/>
      <c r="Q37" s="198"/>
    </row>
    <row r="38" spans="1:17" x14ac:dyDescent="0.25">
      <c r="A38" s="117" t="s">
        <v>395</v>
      </c>
      <c r="B38" s="178">
        <v>18180</v>
      </c>
      <c r="C38" s="178">
        <v>21180</v>
      </c>
      <c r="D38" s="178">
        <v>18</v>
      </c>
      <c r="E38" s="178">
        <v>60</v>
      </c>
      <c r="F38" s="178">
        <v>0</v>
      </c>
      <c r="G38" s="178">
        <v>0</v>
      </c>
      <c r="H38" s="178">
        <v>0</v>
      </c>
      <c r="I38" s="178">
        <v>0</v>
      </c>
      <c r="J38" s="178">
        <v>0</v>
      </c>
      <c r="K38" s="178">
        <v>0</v>
      </c>
      <c r="L38" s="178">
        <v>0</v>
      </c>
      <c r="M38" s="178">
        <v>0</v>
      </c>
      <c r="N38" s="178">
        <v>0</v>
      </c>
      <c r="O38" s="203">
        <v>0</v>
      </c>
      <c r="P38" s="198"/>
      <c r="Q38" s="198"/>
    </row>
    <row r="39" spans="1:17" ht="15.75" thickBot="1" x14ac:dyDescent="0.3">
      <c r="A39" s="108" t="s">
        <v>396</v>
      </c>
      <c r="B39" s="101">
        <f>+B33+B34-B36</f>
        <v>-1680</v>
      </c>
      <c r="C39" s="101">
        <f>+C33+C34+C35-C36</f>
        <v>400</v>
      </c>
      <c r="D39" s="101">
        <f>+D33-D36</f>
        <v>60</v>
      </c>
      <c r="E39" s="101">
        <f>+E33-E36</f>
        <v>48</v>
      </c>
      <c r="F39" s="101">
        <f>+F33-F36</f>
        <v>5</v>
      </c>
      <c r="G39" s="101">
        <f>+G33-G37</f>
        <v>45</v>
      </c>
      <c r="H39" s="101">
        <f>+H33-H36</f>
        <v>2</v>
      </c>
      <c r="I39" s="102">
        <f>+I33-I36</f>
        <v>1</v>
      </c>
      <c r="J39" s="102">
        <f>+J33-J36</f>
        <v>0</v>
      </c>
      <c r="K39" s="102">
        <f>+K33-K36</f>
        <v>614</v>
      </c>
      <c r="L39" s="102">
        <v>3</v>
      </c>
      <c r="M39" s="102">
        <f>+M33-M37</f>
        <v>717</v>
      </c>
      <c r="N39" s="102">
        <v>0</v>
      </c>
      <c r="O39" s="203">
        <v>0</v>
      </c>
      <c r="P39" s="198"/>
      <c r="Q39" s="198"/>
    </row>
    <row r="40" spans="1:17" ht="15.75" thickBot="1" x14ac:dyDescent="0.3">
      <c r="A40" s="108" t="s">
        <v>397</v>
      </c>
      <c r="B40" s="101">
        <v>0</v>
      </c>
      <c r="C40" s="177">
        <v>10000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02">
        <v>0</v>
      </c>
      <c r="M40" s="102">
        <v>0</v>
      </c>
      <c r="N40" s="102">
        <v>330</v>
      </c>
      <c r="O40" s="203">
        <v>0</v>
      </c>
      <c r="P40" s="198"/>
      <c r="Q40" s="198"/>
    </row>
    <row r="41" spans="1:17" ht="15.75" thickBot="1" x14ac:dyDescent="0.3">
      <c r="A41" s="108" t="s">
        <v>398</v>
      </c>
      <c r="B41" s="101">
        <v>24</v>
      </c>
      <c r="C41" s="102">
        <v>0</v>
      </c>
      <c r="D41" s="102">
        <v>0</v>
      </c>
      <c r="E41" s="102">
        <v>0</v>
      </c>
      <c r="F41" s="102">
        <v>0</v>
      </c>
      <c r="G41" s="102">
        <v>0</v>
      </c>
      <c r="H41" s="102">
        <v>0</v>
      </c>
      <c r="I41" s="102">
        <v>0</v>
      </c>
      <c r="J41" s="102">
        <v>0</v>
      </c>
      <c r="K41" s="102">
        <v>16</v>
      </c>
      <c r="L41" s="102">
        <v>0</v>
      </c>
      <c r="M41" s="102">
        <v>16</v>
      </c>
      <c r="N41" s="102">
        <v>2</v>
      </c>
      <c r="O41" s="203">
        <v>0</v>
      </c>
      <c r="P41" s="198"/>
      <c r="Q41" s="198"/>
    </row>
    <row r="42" spans="1:17" x14ac:dyDescent="0.25">
      <c r="A42" s="117" t="s">
        <v>399</v>
      </c>
      <c r="B42" s="178">
        <v>550</v>
      </c>
      <c r="C42" s="178">
        <v>6170</v>
      </c>
      <c r="D42" s="178">
        <v>1</v>
      </c>
      <c r="E42" s="178">
        <v>0</v>
      </c>
      <c r="F42" s="178">
        <v>0</v>
      </c>
      <c r="G42" s="178">
        <v>0</v>
      </c>
      <c r="H42" s="178">
        <v>0</v>
      </c>
      <c r="I42" s="179">
        <v>0</v>
      </c>
      <c r="J42" s="179">
        <v>0</v>
      </c>
      <c r="K42" s="179">
        <v>0</v>
      </c>
      <c r="L42" s="179">
        <v>0</v>
      </c>
      <c r="M42" s="121">
        <v>0</v>
      </c>
      <c r="N42" s="179">
        <v>0</v>
      </c>
      <c r="O42" s="203">
        <v>0</v>
      </c>
      <c r="P42" s="198"/>
      <c r="Q42" s="198"/>
    </row>
    <row r="43" spans="1:17" ht="15.75" thickBot="1" x14ac:dyDescent="0.3">
      <c r="A43" s="108" t="s">
        <v>400</v>
      </c>
      <c r="B43" s="101">
        <v>7680</v>
      </c>
      <c r="C43" s="101">
        <f>+C40-C42</f>
        <v>3830</v>
      </c>
      <c r="D43" s="101">
        <v>59</v>
      </c>
      <c r="E43" s="101">
        <v>48</v>
      </c>
      <c r="F43" s="101">
        <v>2</v>
      </c>
      <c r="G43" s="101">
        <v>45</v>
      </c>
      <c r="H43" s="101">
        <v>2</v>
      </c>
      <c r="I43" s="102">
        <v>0</v>
      </c>
      <c r="J43" s="102">
        <v>0</v>
      </c>
      <c r="K43" s="102">
        <v>598</v>
      </c>
      <c r="L43" s="102">
        <v>2</v>
      </c>
      <c r="M43" s="102">
        <v>733</v>
      </c>
      <c r="N43" s="102">
        <v>330</v>
      </c>
      <c r="O43" s="203">
        <v>0</v>
      </c>
      <c r="P43" s="198"/>
      <c r="Q43" s="198"/>
    </row>
    <row r="44" spans="1:17" x14ac:dyDescent="0.25">
      <c r="A44" s="117" t="s">
        <v>401</v>
      </c>
      <c r="B44" s="178">
        <v>0</v>
      </c>
      <c r="C44" s="178">
        <v>0</v>
      </c>
      <c r="D44" s="178">
        <v>0</v>
      </c>
      <c r="E44" s="178">
        <v>0</v>
      </c>
      <c r="F44" s="178">
        <v>0</v>
      </c>
      <c r="G44" s="178">
        <v>0</v>
      </c>
      <c r="H44" s="178">
        <v>0</v>
      </c>
      <c r="I44" s="179">
        <v>0</v>
      </c>
      <c r="J44" s="179">
        <v>0</v>
      </c>
      <c r="K44" s="179">
        <v>10</v>
      </c>
      <c r="L44" s="179">
        <v>0</v>
      </c>
      <c r="M44" s="121">
        <v>0</v>
      </c>
      <c r="N44" s="179">
        <v>210</v>
      </c>
      <c r="O44" s="203">
        <v>0</v>
      </c>
      <c r="P44" s="198"/>
      <c r="Q44" s="198" t="s">
        <v>402</v>
      </c>
    </row>
    <row r="45" spans="1:17" ht="15.75" thickBot="1" x14ac:dyDescent="0.3">
      <c r="A45" s="108" t="s">
        <v>403</v>
      </c>
      <c r="B45" s="101">
        <v>19900</v>
      </c>
      <c r="C45" s="177">
        <v>18000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60</v>
      </c>
      <c r="M45" s="177">
        <v>0</v>
      </c>
      <c r="N45" s="177">
        <v>0</v>
      </c>
      <c r="O45" s="203">
        <v>0</v>
      </c>
      <c r="P45" s="198"/>
      <c r="Q45" s="198"/>
    </row>
    <row r="46" spans="1:17" x14ac:dyDescent="0.25">
      <c r="A46" s="117" t="s">
        <v>404</v>
      </c>
      <c r="B46" s="178">
        <v>18180</v>
      </c>
      <c r="C46" s="178">
        <v>15180</v>
      </c>
      <c r="D46" s="178">
        <v>28</v>
      </c>
      <c r="E46" s="178">
        <v>48</v>
      </c>
      <c r="F46" s="178">
        <v>2</v>
      </c>
      <c r="G46" s="178">
        <v>0</v>
      </c>
      <c r="H46" s="178">
        <v>0</v>
      </c>
      <c r="I46" s="178">
        <v>0</v>
      </c>
      <c r="J46" s="178">
        <v>0</v>
      </c>
      <c r="K46" s="178">
        <v>0</v>
      </c>
      <c r="L46" s="178">
        <v>0</v>
      </c>
      <c r="M46" s="178">
        <v>0</v>
      </c>
      <c r="N46" s="178">
        <v>0</v>
      </c>
      <c r="O46" s="203">
        <v>0</v>
      </c>
      <c r="P46" s="198"/>
      <c r="Q46" s="198" t="s">
        <v>402</v>
      </c>
    </row>
    <row r="47" spans="1:17" x14ac:dyDescent="0.25">
      <c r="A47" s="117" t="s">
        <v>405</v>
      </c>
      <c r="B47" s="178">
        <v>3000</v>
      </c>
      <c r="C47" s="178">
        <v>6200</v>
      </c>
      <c r="D47" s="178">
        <v>0</v>
      </c>
      <c r="E47" s="178">
        <v>0</v>
      </c>
      <c r="F47" s="178">
        <v>0</v>
      </c>
      <c r="G47" s="178">
        <v>0</v>
      </c>
      <c r="H47" s="178">
        <v>0</v>
      </c>
      <c r="I47" s="179">
        <v>2</v>
      </c>
      <c r="J47" s="179">
        <v>0</v>
      </c>
      <c r="K47" s="180">
        <v>0</v>
      </c>
      <c r="L47" s="180">
        <v>0</v>
      </c>
      <c r="M47" s="181">
        <v>0</v>
      </c>
      <c r="N47" s="182">
        <v>20</v>
      </c>
      <c r="O47" s="203">
        <v>0</v>
      </c>
      <c r="P47" s="198"/>
      <c r="Q47" s="198" t="s">
        <v>402</v>
      </c>
    </row>
    <row r="48" spans="1:17" ht="15.75" thickBot="1" x14ac:dyDescent="0.3">
      <c r="A48" s="108" t="s">
        <v>406</v>
      </c>
      <c r="B48" s="101">
        <f t="shared" ref="B48:J48" si="3">+B45+B43-B46-B47</f>
        <v>6400</v>
      </c>
      <c r="C48" s="101">
        <f t="shared" si="3"/>
        <v>450</v>
      </c>
      <c r="D48" s="101">
        <f t="shared" si="3"/>
        <v>31</v>
      </c>
      <c r="E48" s="101">
        <f t="shared" si="3"/>
        <v>0</v>
      </c>
      <c r="F48" s="101">
        <f t="shared" si="3"/>
        <v>0</v>
      </c>
      <c r="G48" s="101">
        <f t="shared" si="3"/>
        <v>45</v>
      </c>
      <c r="H48" s="101">
        <f t="shared" si="3"/>
        <v>2</v>
      </c>
      <c r="I48" s="101">
        <f t="shared" si="3"/>
        <v>-2</v>
      </c>
      <c r="J48" s="101">
        <f t="shared" si="3"/>
        <v>0</v>
      </c>
      <c r="K48" s="101">
        <f>+K43-K44</f>
        <v>588</v>
      </c>
      <c r="L48" s="101">
        <f>+L45+L43-L46-L47</f>
        <v>62</v>
      </c>
      <c r="M48" s="101">
        <f>+M45+M43-M46-M47</f>
        <v>733</v>
      </c>
      <c r="N48" s="101">
        <f>+N43-N44-N47</f>
        <v>100</v>
      </c>
      <c r="O48" s="203">
        <v>0</v>
      </c>
      <c r="P48" s="198"/>
      <c r="Q48" s="198"/>
    </row>
    <row r="49" spans="1:17" x14ac:dyDescent="0.25">
      <c r="A49" s="117" t="s">
        <v>407</v>
      </c>
      <c r="B49" s="178">
        <v>0</v>
      </c>
      <c r="C49" s="178">
        <v>100</v>
      </c>
      <c r="D49" s="178">
        <v>0</v>
      </c>
      <c r="E49" s="178">
        <v>0</v>
      </c>
      <c r="F49" s="178">
        <v>0</v>
      </c>
      <c r="G49" s="178">
        <v>0</v>
      </c>
      <c r="H49" s="178">
        <v>0</v>
      </c>
      <c r="I49" s="178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10</v>
      </c>
      <c r="O49" s="203">
        <v>0</v>
      </c>
      <c r="P49" s="198"/>
      <c r="Q49" s="198" t="s">
        <v>402</v>
      </c>
    </row>
    <row r="50" spans="1:17" x14ac:dyDescent="0.25">
      <c r="A50" s="117" t="s">
        <v>407</v>
      </c>
      <c r="B50" s="178">
        <v>200</v>
      </c>
      <c r="C50" s="178">
        <v>0</v>
      </c>
      <c r="D50" s="178">
        <v>0</v>
      </c>
      <c r="E50" s="178">
        <v>0</v>
      </c>
      <c r="F50" s="178">
        <v>0</v>
      </c>
      <c r="G50" s="178">
        <v>0</v>
      </c>
      <c r="H50" s="178">
        <v>0</v>
      </c>
      <c r="I50" s="178">
        <v>0</v>
      </c>
      <c r="J50" s="178">
        <v>0</v>
      </c>
      <c r="K50" s="178">
        <v>16</v>
      </c>
      <c r="L50" s="178">
        <v>0</v>
      </c>
      <c r="M50" s="178">
        <v>0</v>
      </c>
      <c r="N50" s="178">
        <v>10</v>
      </c>
      <c r="O50" s="203">
        <v>0</v>
      </c>
      <c r="P50" s="198"/>
      <c r="Q50" s="198" t="s">
        <v>402</v>
      </c>
    </row>
    <row r="51" spans="1:17" x14ac:dyDescent="0.25">
      <c r="A51" s="117" t="s">
        <v>407</v>
      </c>
      <c r="B51" s="178">
        <v>0</v>
      </c>
      <c r="C51" s="178">
        <v>0</v>
      </c>
      <c r="D51" s="178">
        <v>0</v>
      </c>
      <c r="E51" s="178">
        <v>0</v>
      </c>
      <c r="F51" s="178">
        <v>0</v>
      </c>
      <c r="G51" s="178">
        <v>0</v>
      </c>
      <c r="H51" s="178">
        <v>0</v>
      </c>
      <c r="I51" s="178">
        <v>0</v>
      </c>
      <c r="J51" s="178">
        <v>0</v>
      </c>
      <c r="K51" s="178">
        <v>0</v>
      </c>
      <c r="L51" s="178">
        <v>0</v>
      </c>
      <c r="M51" s="178">
        <v>0</v>
      </c>
      <c r="N51" s="178">
        <v>10</v>
      </c>
      <c r="O51" s="203">
        <v>0</v>
      </c>
      <c r="P51" s="198"/>
      <c r="Q51" s="198" t="s">
        <v>402</v>
      </c>
    </row>
    <row r="52" spans="1:17" ht="15.75" thickBot="1" x14ac:dyDescent="0.3">
      <c r="A52" s="108" t="s">
        <v>398</v>
      </c>
      <c r="B52" s="101">
        <v>0</v>
      </c>
      <c r="C52" s="102">
        <v>50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2">
        <v>0</v>
      </c>
      <c r="K52" s="102">
        <v>60</v>
      </c>
      <c r="L52" s="102">
        <v>0</v>
      </c>
      <c r="M52" s="102">
        <v>0</v>
      </c>
      <c r="N52" s="102">
        <v>0</v>
      </c>
      <c r="O52" s="203">
        <v>0</v>
      </c>
      <c r="P52" s="198"/>
      <c r="Q52" s="198"/>
    </row>
    <row r="53" spans="1:17" x14ac:dyDescent="0.25">
      <c r="A53" s="117" t="s">
        <v>408</v>
      </c>
      <c r="B53" s="123">
        <v>0</v>
      </c>
      <c r="C53" s="123">
        <v>50</v>
      </c>
      <c r="D53" s="123">
        <v>2</v>
      </c>
      <c r="E53" s="123"/>
      <c r="F53" s="123"/>
      <c r="G53" s="123"/>
      <c r="H53" s="123"/>
      <c r="I53" s="123">
        <v>2</v>
      </c>
      <c r="J53" s="123">
        <v>1</v>
      </c>
      <c r="K53" s="123">
        <v>0</v>
      </c>
      <c r="L53" s="123">
        <v>0</v>
      </c>
      <c r="M53" s="123">
        <v>0</v>
      </c>
      <c r="N53" s="123">
        <v>1</v>
      </c>
      <c r="O53" s="203">
        <v>0</v>
      </c>
      <c r="P53" s="198"/>
      <c r="Q53" s="198"/>
    </row>
    <row r="54" spans="1:17" x14ac:dyDescent="0.25">
      <c r="A54" s="117" t="s">
        <v>409</v>
      </c>
      <c r="B54" s="183">
        <v>500</v>
      </c>
      <c r="C54" s="183">
        <v>0</v>
      </c>
      <c r="D54" s="183">
        <v>3</v>
      </c>
      <c r="E54" s="183">
        <v>0</v>
      </c>
      <c r="F54" s="183">
        <v>0</v>
      </c>
      <c r="G54" s="183">
        <v>0</v>
      </c>
      <c r="H54" s="183">
        <v>0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1</v>
      </c>
      <c r="O54" s="203">
        <v>0</v>
      </c>
      <c r="P54" s="198"/>
      <c r="Q54" s="198"/>
    </row>
    <row r="55" spans="1:17" x14ac:dyDescent="0.25">
      <c r="A55" s="117" t="s">
        <v>410</v>
      </c>
      <c r="B55" s="178">
        <v>540</v>
      </c>
      <c r="C55" s="178">
        <v>540</v>
      </c>
      <c r="D55" s="178">
        <v>0</v>
      </c>
      <c r="E55" s="178">
        <v>0</v>
      </c>
      <c r="F55" s="178">
        <v>0</v>
      </c>
      <c r="G55" s="178">
        <v>0</v>
      </c>
      <c r="H55" s="178">
        <v>0</v>
      </c>
      <c r="I55" s="178">
        <v>0</v>
      </c>
      <c r="J55" s="178">
        <v>0</v>
      </c>
      <c r="K55" s="178">
        <v>29</v>
      </c>
      <c r="L55" s="178">
        <v>0</v>
      </c>
      <c r="M55" s="178">
        <v>0</v>
      </c>
      <c r="N55" s="178">
        <v>0</v>
      </c>
      <c r="O55" s="203">
        <v>0</v>
      </c>
      <c r="P55" s="198"/>
      <c r="Q55" s="198"/>
    </row>
    <row r="56" spans="1:17" x14ac:dyDescent="0.25">
      <c r="A56" s="117" t="s">
        <v>411</v>
      </c>
      <c r="B56" s="178">
        <v>700</v>
      </c>
      <c r="C56" s="178">
        <v>200</v>
      </c>
      <c r="D56" s="178">
        <v>1</v>
      </c>
      <c r="E56" s="178">
        <v>0</v>
      </c>
      <c r="F56" s="178">
        <v>0</v>
      </c>
      <c r="G56" s="178">
        <v>0</v>
      </c>
      <c r="H56" s="178">
        <v>0</v>
      </c>
      <c r="I56" s="178">
        <v>0</v>
      </c>
      <c r="J56" s="178">
        <v>0</v>
      </c>
      <c r="K56" s="178">
        <v>0</v>
      </c>
      <c r="L56" s="178">
        <v>1</v>
      </c>
      <c r="M56" s="178">
        <v>0</v>
      </c>
      <c r="N56" s="178">
        <v>1</v>
      </c>
      <c r="O56" s="203">
        <v>0</v>
      </c>
      <c r="P56" s="198"/>
      <c r="Q56" s="198"/>
    </row>
    <row r="57" spans="1:17" x14ac:dyDescent="0.25">
      <c r="A57" s="117" t="s">
        <v>412</v>
      </c>
      <c r="B57" s="178">
        <v>0</v>
      </c>
      <c r="C57" s="178">
        <v>400</v>
      </c>
      <c r="D57" s="178">
        <v>0</v>
      </c>
      <c r="E57" s="178">
        <v>0</v>
      </c>
      <c r="F57" s="178">
        <v>0</v>
      </c>
      <c r="G57" s="178">
        <v>0</v>
      </c>
      <c r="H57" s="178">
        <v>0</v>
      </c>
      <c r="I57" s="178">
        <v>0</v>
      </c>
      <c r="J57" s="178">
        <v>0</v>
      </c>
      <c r="K57" s="178">
        <v>0</v>
      </c>
      <c r="L57" s="178">
        <v>0</v>
      </c>
      <c r="M57" s="178">
        <v>0</v>
      </c>
      <c r="N57" s="178">
        <v>0</v>
      </c>
      <c r="O57" s="203">
        <v>0</v>
      </c>
      <c r="P57" s="198"/>
      <c r="Q57" s="198"/>
    </row>
    <row r="58" spans="1:17" x14ac:dyDescent="0.25">
      <c r="A58" s="171" t="s">
        <v>413</v>
      </c>
      <c r="B58" s="116">
        <v>11000</v>
      </c>
      <c r="C58" s="185">
        <v>20000</v>
      </c>
      <c r="D58" s="185">
        <v>20</v>
      </c>
      <c r="E58" s="185">
        <v>60</v>
      </c>
      <c r="F58" s="185">
        <v>0</v>
      </c>
      <c r="G58" s="185">
        <v>0</v>
      </c>
      <c r="H58" s="185">
        <v>1</v>
      </c>
      <c r="I58" s="185">
        <v>0</v>
      </c>
      <c r="J58" s="185">
        <v>0</v>
      </c>
      <c r="K58" s="185">
        <v>0</v>
      </c>
      <c r="L58" s="170">
        <v>0</v>
      </c>
      <c r="M58" s="170">
        <v>0</v>
      </c>
      <c r="N58" s="170">
        <v>48</v>
      </c>
      <c r="O58" s="203">
        <v>0</v>
      </c>
      <c r="P58" s="198"/>
      <c r="Q58" s="198"/>
    </row>
    <row r="59" spans="1:17" x14ac:dyDescent="0.25">
      <c r="A59" s="172" t="s">
        <v>414</v>
      </c>
      <c r="B59" s="120">
        <v>20290</v>
      </c>
      <c r="C59" s="120">
        <v>22440</v>
      </c>
      <c r="D59" s="120">
        <v>16</v>
      </c>
      <c r="E59" s="120">
        <v>46</v>
      </c>
      <c r="F59" s="120">
        <v>0</v>
      </c>
      <c r="G59" s="120">
        <v>34</v>
      </c>
      <c r="H59" s="120">
        <v>0</v>
      </c>
      <c r="I59" s="120">
        <v>0</v>
      </c>
      <c r="J59" s="120">
        <v>0</v>
      </c>
      <c r="K59" s="120">
        <v>68</v>
      </c>
      <c r="L59" s="120">
        <v>17</v>
      </c>
      <c r="M59" s="120">
        <v>85</v>
      </c>
      <c r="N59" s="120">
        <v>5</v>
      </c>
      <c r="O59" s="203">
        <v>0</v>
      </c>
      <c r="P59" s="198">
        <f>+N58-N59-N62-N64-6</f>
        <v>31</v>
      </c>
      <c r="Q59" s="198"/>
    </row>
    <row r="60" spans="1:17" ht="15.75" thickBot="1" x14ac:dyDescent="0.3">
      <c r="A60" s="108" t="s">
        <v>415</v>
      </c>
      <c r="B60" s="101">
        <v>1800</v>
      </c>
      <c r="C60" s="101">
        <v>1560</v>
      </c>
      <c r="D60" s="101">
        <v>35</v>
      </c>
      <c r="E60" s="101">
        <v>14</v>
      </c>
      <c r="F60" s="101">
        <f>+F57+F55-F58-F59</f>
        <v>0</v>
      </c>
      <c r="G60" s="101">
        <v>121</v>
      </c>
      <c r="H60" s="101">
        <v>1</v>
      </c>
      <c r="I60" s="101">
        <f>+I57+I55-I58-I59</f>
        <v>0</v>
      </c>
      <c r="J60" s="101">
        <f>+J57+J55-J58-J59</f>
        <v>0</v>
      </c>
      <c r="K60" s="101">
        <v>535</v>
      </c>
      <c r="L60" s="101">
        <v>44</v>
      </c>
      <c r="M60" s="101">
        <v>648</v>
      </c>
      <c r="N60" s="101">
        <f>+N55-N56-N59</f>
        <v>-6</v>
      </c>
      <c r="O60" s="203">
        <v>0</v>
      </c>
      <c r="P60" s="198"/>
      <c r="Q60" s="198"/>
    </row>
    <row r="61" spans="1:17" ht="15.75" thickBot="1" x14ac:dyDescent="0.3">
      <c r="A61" s="108" t="s">
        <v>416</v>
      </c>
      <c r="B61" s="101">
        <v>900</v>
      </c>
      <c r="C61" s="102">
        <v>0</v>
      </c>
      <c r="D61" s="102">
        <v>0</v>
      </c>
      <c r="E61" s="102">
        <v>0</v>
      </c>
      <c r="F61" s="102">
        <v>0</v>
      </c>
      <c r="G61" s="102">
        <v>0</v>
      </c>
      <c r="H61" s="102">
        <v>0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2">
        <v>0</v>
      </c>
      <c r="O61" s="203">
        <v>0</v>
      </c>
      <c r="P61" s="198"/>
      <c r="Q61" s="198"/>
    </row>
    <row r="62" spans="1:17" x14ac:dyDescent="0.25">
      <c r="A62" s="172" t="s">
        <v>417</v>
      </c>
      <c r="B62" s="120">
        <v>0</v>
      </c>
      <c r="C62" s="120">
        <v>100</v>
      </c>
      <c r="D62" s="120">
        <v>2</v>
      </c>
      <c r="E62" s="120">
        <v>0</v>
      </c>
      <c r="F62" s="120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20">
        <v>3</v>
      </c>
      <c r="O62" s="203">
        <v>0</v>
      </c>
      <c r="P62" s="198"/>
      <c r="Q62" s="198"/>
    </row>
    <row r="63" spans="1:17" ht="15.75" thickBot="1" x14ac:dyDescent="0.3">
      <c r="A63" s="108" t="s">
        <v>418</v>
      </c>
      <c r="B63" s="101">
        <v>0</v>
      </c>
      <c r="C63" s="102">
        <v>1450</v>
      </c>
      <c r="D63" s="102">
        <v>0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400</v>
      </c>
      <c r="L63" s="102">
        <v>0</v>
      </c>
      <c r="M63" s="102">
        <v>0</v>
      </c>
      <c r="N63" s="102">
        <v>0</v>
      </c>
      <c r="O63" s="203">
        <v>0</v>
      </c>
      <c r="P63" s="198"/>
      <c r="Q63" s="198"/>
    </row>
    <row r="64" spans="1:17" x14ac:dyDescent="0.25">
      <c r="A64" s="172" t="s">
        <v>417</v>
      </c>
      <c r="B64" s="120">
        <v>0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3</v>
      </c>
      <c r="O64" s="203">
        <v>0</v>
      </c>
      <c r="P64" s="198"/>
      <c r="Q64" s="198"/>
    </row>
    <row r="65" spans="1:16" x14ac:dyDescent="0.25">
      <c r="A65" s="172" t="s">
        <v>419</v>
      </c>
      <c r="B65" s="120">
        <v>0</v>
      </c>
      <c r="C65" s="120">
        <v>100</v>
      </c>
      <c r="D65" s="120">
        <v>1</v>
      </c>
      <c r="E65" s="120">
        <v>0</v>
      </c>
      <c r="F65" s="120">
        <v>0</v>
      </c>
      <c r="G65" s="120">
        <v>0</v>
      </c>
      <c r="H65" s="120">
        <v>0</v>
      </c>
      <c r="I65" s="120">
        <v>0</v>
      </c>
      <c r="J65" s="120">
        <v>0</v>
      </c>
      <c r="K65" s="120">
        <v>30</v>
      </c>
      <c r="L65" s="120">
        <v>0</v>
      </c>
      <c r="M65" s="120">
        <v>0</v>
      </c>
      <c r="N65" s="120">
        <v>6</v>
      </c>
      <c r="O65" s="203">
        <v>0</v>
      </c>
      <c r="P65" s="198"/>
    </row>
    <row r="66" spans="1:16" x14ac:dyDescent="0.25">
      <c r="A66" s="172" t="s">
        <v>420</v>
      </c>
      <c r="B66" s="120">
        <v>580</v>
      </c>
      <c r="C66" s="120">
        <v>580</v>
      </c>
      <c r="D66" s="120">
        <v>1</v>
      </c>
      <c r="E66" s="120">
        <v>2</v>
      </c>
      <c r="F66" s="120">
        <v>0</v>
      </c>
      <c r="G66" s="120">
        <v>0</v>
      </c>
      <c r="H66" s="120">
        <v>0</v>
      </c>
      <c r="I66" s="120">
        <v>0</v>
      </c>
      <c r="J66" s="120">
        <v>0</v>
      </c>
      <c r="K66" s="120">
        <v>0</v>
      </c>
      <c r="L66" s="120">
        <v>0</v>
      </c>
      <c r="M66" s="120">
        <v>0</v>
      </c>
      <c r="N66" s="120">
        <v>8</v>
      </c>
      <c r="O66" s="203">
        <v>0</v>
      </c>
      <c r="P66" s="198" t="s">
        <v>421</v>
      </c>
    </row>
    <row r="67" spans="1:16" x14ac:dyDescent="0.25">
      <c r="A67" s="172" t="s">
        <v>422</v>
      </c>
      <c r="B67" s="120">
        <v>250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20">
        <v>0</v>
      </c>
      <c r="O67" s="203">
        <v>0</v>
      </c>
      <c r="P67" s="198" t="s">
        <v>423</v>
      </c>
    </row>
    <row r="68" spans="1:16" ht="15.75" thickBot="1" x14ac:dyDescent="0.3">
      <c r="A68" s="108" t="s">
        <v>424</v>
      </c>
      <c r="B68" s="101">
        <v>900</v>
      </c>
      <c r="C68" s="102">
        <v>1450</v>
      </c>
      <c r="D68" s="102">
        <v>0</v>
      </c>
      <c r="E68" s="102">
        <v>0</v>
      </c>
      <c r="F68" s="102">
        <v>0</v>
      </c>
      <c r="G68" s="102">
        <v>0</v>
      </c>
      <c r="H68" s="102">
        <v>0</v>
      </c>
      <c r="I68" s="102">
        <v>0</v>
      </c>
      <c r="J68" s="102">
        <v>0</v>
      </c>
      <c r="K68" s="102">
        <v>300</v>
      </c>
      <c r="L68" s="102">
        <v>0</v>
      </c>
      <c r="M68" s="102">
        <v>0</v>
      </c>
      <c r="N68" s="102">
        <v>0</v>
      </c>
      <c r="O68" s="203">
        <v>0</v>
      </c>
      <c r="P68" s="198"/>
    </row>
    <row r="69" spans="1:16" x14ac:dyDescent="0.25">
      <c r="A69" s="172" t="s">
        <v>425</v>
      </c>
      <c r="B69" s="120">
        <v>850</v>
      </c>
      <c r="C69" s="120">
        <v>0</v>
      </c>
      <c r="D69" s="120">
        <v>0</v>
      </c>
      <c r="E69" s="120">
        <v>0</v>
      </c>
      <c r="F69" s="120">
        <v>0</v>
      </c>
      <c r="G69" s="120">
        <v>34</v>
      </c>
      <c r="H69" s="120">
        <v>0</v>
      </c>
      <c r="I69" s="120">
        <v>0</v>
      </c>
      <c r="J69" s="120">
        <v>0</v>
      </c>
      <c r="K69" s="120">
        <v>68</v>
      </c>
      <c r="L69" s="120">
        <v>1</v>
      </c>
      <c r="M69" s="120">
        <v>85</v>
      </c>
      <c r="N69" s="120">
        <v>0</v>
      </c>
      <c r="O69" s="203">
        <v>0</v>
      </c>
      <c r="P69" s="198"/>
    </row>
    <row r="70" spans="1:16" s="191" customFormat="1" ht="15.75" thickBot="1" x14ac:dyDescent="0.3">
      <c r="A70" s="192" t="s">
        <v>426</v>
      </c>
      <c r="B70" s="193">
        <v>21000</v>
      </c>
      <c r="C70" s="194">
        <v>25000</v>
      </c>
      <c r="D70" s="195">
        <v>20</v>
      </c>
      <c r="E70" s="195">
        <v>50</v>
      </c>
      <c r="F70" s="195">
        <v>0</v>
      </c>
      <c r="G70" s="195">
        <v>50</v>
      </c>
      <c r="H70" s="195">
        <v>0</v>
      </c>
      <c r="I70" s="195">
        <v>0</v>
      </c>
      <c r="J70" s="195">
        <v>0</v>
      </c>
      <c r="K70" s="194">
        <v>0</v>
      </c>
      <c r="L70" s="194">
        <v>0</v>
      </c>
      <c r="M70" s="194">
        <v>0</v>
      </c>
      <c r="N70" s="194">
        <v>0</v>
      </c>
      <c r="O70" s="204">
        <v>0</v>
      </c>
    </row>
    <row r="71" spans="1:16" s="191" customFormat="1" x14ac:dyDescent="0.25">
      <c r="A71" s="196" t="s">
        <v>427</v>
      </c>
      <c r="B71" s="193">
        <f>19770-850</f>
        <v>18920</v>
      </c>
      <c r="C71" s="193">
        <v>27430</v>
      </c>
      <c r="D71" s="194">
        <v>51</v>
      </c>
      <c r="E71" s="194">
        <v>62</v>
      </c>
      <c r="F71" s="194">
        <v>0</v>
      </c>
      <c r="G71" s="194">
        <v>171</v>
      </c>
      <c r="H71" s="194">
        <v>1</v>
      </c>
      <c r="I71" s="194">
        <v>0</v>
      </c>
      <c r="J71" s="194">
        <v>0</v>
      </c>
      <c r="K71" s="194">
        <v>505</v>
      </c>
      <c r="L71" s="194">
        <v>44</v>
      </c>
      <c r="M71" s="194">
        <v>648</v>
      </c>
      <c r="N71" s="194">
        <v>54</v>
      </c>
      <c r="O71" s="204">
        <v>200</v>
      </c>
    </row>
    <row r="72" spans="1:16" x14ac:dyDescent="0.25">
      <c r="A72" s="187" t="s">
        <v>428</v>
      </c>
      <c r="B72" s="120">
        <v>18900</v>
      </c>
      <c r="C72" s="120">
        <v>25200</v>
      </c>
      <c r="D72" s="120">
        <v>27</v>
      </c>
      <c r="E72" s="120">
        <v>12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5</v>
      </c>
      <c r="L72" s="120">
        <v>0</v>
      </c>
      <c r="M72" s="120">
        <v>0</v>
      </c>
      <c r="N72" s="120">
        <v>8</v>
      </c>
      <c r="O72" s="183">
        <v>0</v>
      </c>
      <c r="P72" s="198"/>
    </row>
    <row r="73" spans="1:16" s="191" customFormat="1" ht="15.75" thickBot="1" x14ac:dyDescent="0.3">
      <c r="A73" s="196" t="s">
        <v>427</v>
      </c>
      <c r="B73" s="197">
        <f>+B71-B72</f>
        <v>20</v>
      </c>
      <c r="C73" s="195">
        <f>+C71-C72</f>
        <v>2230</v>
      </c>
      <c r="D73" s="195">
        <f>+D71-D72</f>
        <v>24</v>
      </c>
      <c r="E73" s="195">
        <f t="shared" ref="E73:J73" si="4">+E68+E63+E61</f>
        <v>0</v>
      </c>
      <c r="F73" s="195">
        <f t="shared" si="4"/>
        <v>0</v>
      </c>
      <c r="G73" s="195">
        <v>171</v>
      </c>
      <c r="H73" s="195">
        <v>1</v>
      </c>
      <c r="I73" s="195">
        <f t="shared" si="4"/>
        <v>0</v>
      </c>
      <c r="J73" s="195">
        <f t="shared" si="4"/>
        <v>0</v>
      </c>
      <c r="K73" s="195">
        <v>500</v>
      </c>
      <c r="L73" s="195">
        <v>44</v>
      </c>
      <c r="M73" s="195">
        <v>648</v>
      </c>
      <c r="N73" s="195">
        <v>44</v>
      </c>
      <c r="O73" s="204">
        <v>200</v>
      </c>
      <c r="P73" s="191" t="s">
        <v>429</v>
      </c>
    </row>
    <row r="74" spans="1:16" ht="15.75" thickBot="1" x14ac:dyDescent="0.3">
      <c r="A74" s="108" t="s">
        <v>430</v>
      </c>
      <c r="B74" s="101">
        <v>0</v>
      </c>
      <c r="C74" s="102">
        <v>1450</v>
      </c>
      <c r="D74" s="102">
        <v>0</v>
      </c>
      <c r="E74" s="102">
        <v>0</v>
      </c>
      <c r="F74" s="102">
        <v>0</v>
      </c>
      <c r="G74" s="102">
        <v>0</v>
      </c>
      <c r="H74" s="102">
        <v>0</v>
      </c>
      <c r="I74" s="102">
        <v>0</v>
      </c>
      <c r="J74" s="102">
        <v>0</v>
      </c>
      <c r="K74" s="102">
        <v>0</v>
      </c>
      <c r="L74" s="102">
        <v>0</v>
      </c>
      <c r="M74" s="102">
        <v>0</v>
      </c>
      <c r="N74" s="102">
        <v>0</v>
      </c>
      <c r="O74" s="123">
        <v>0</v>
      </c>
      <c r="P74" s="198"/>
    </row>
    <row r="75" spans="1:16" ht="15.75" thickBot="1" x14ac:dyDescent="0.3">
      <c r="A75" s="108" t="s">
        <v>431</v>
      </c>
      <c r="B75" s="101">
        <v>0</v>
      </c>
      <c r="C75" s="102">
        <v>0</v>
      </c>
      <c r="D75" s="102">
        <v>0</v>
      </c>
      <c r="E75" s="102">
        <v>0</v>
      </c>
      <c r="F75" s="102">
        <v>0</v>
      </c>
      <c r="G75" s="102">
        <v>0</v>
      </c>
      <c r="H75" s="102">
        <v>0</v>
      </c>
      <c r="I75" s="102">
        <v>0</v>
      </c>
      <c r="J75" s="102">
        <v>0</v>
      </c>
      <c r="K75" s="102">
        <v>400</v>
      </c>
      <c r="L75" s="102">
        <v>0</v>
      </c>
      <c r="M75" s="102">
        <v>0</v>
      </c>
      <c r="N75" s="102">
        <v>0</v>
      </c>
      <c r="O75" s="123">
        <v>0</v>
      </c>
      <c r="P75" s="198"/>
    </row>
    <row r="76" spans="1:16" s="191" customFormat="1" ht="15.75" thickBot="1" x14ac:dyDescent="0.3">
      <c r="A76" s="188" t="s">
        <v>432</v>
      </c>
      <c r="B76" s="190">
        <f>+B75+B74+B73</f>
        <v>20</v>
      </c>
      <c r="C76" s="190">
        <f t="shared" ref="C76:I76" si="5">+C75+C74+C73</f>
        <v>3680</v>
      </c>
      <c r="D76" s="190">
        <f t="shared" si="5"/>
        <v>24</v>
      </c>
      <c r="E76" s="190">
        <v>50</v>
      </c>
      <c r="F76" s="190">
        <f t="shared" si="5"/>
        <v>0</v>
      </c>
      <c r="G76" s="190">
        <f t="shared" si="5"/>
        <v>171</v>
      </c>
      <c r="H76" s="190">
        <f t="shared" si="5"/>
        <v>1</v>
      </c>
      <c r="I76" s="190">
        <f t="shared" si="5"/>
        <v>0</v>
      </c>
      <c r="J76" s="190">
        <f>+J75+J74+J73</f>
        <v>0</v>
      </c>
      <c r="K76" s="190">
        <f>+K75+K74+K73</f>
        <v>900</v>
      </c>
      <c r="L76" s="190">
        <f>+L75+L74+L73</f>
        <v>44</v>
      </c>
      <c r="M76" s="190">
        <f>+M75+M74+M73</f>
        <v>648</v>
      </c>
      <c r="N76" s="190">
        <v>44</v>
      </c>
      <c r="O76" s="204">
        <v>200</v>
      </c>
    </row>
    <row r="77" spans="1:16" ht="15.75" thickBot="1" x14ac:dyDescent="0.3">
      <c r="A77" s="188" t="s">
        <v>433</v>
      </c>
      <c r="B77" s="101">
        <v>0</v>
      </c>
      <c r="C77" s="101">
        <v>0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115</v>
      </c>
      <c r="L77" s="102">
        <v>0</v>
      </c>
      <c r="M77" s="102">
        <v>0</v>
      </c>
      <c r="N77" s="102">
        <v>0</v>
      </c>
      <c r="O77" s="123">
        <v>0</v>
      </c>
      <c r="P77" s="198"/>
    </row>
    <row r="78" spans="1:16" x14ac:dyDescent="0.25">
      <c r="A78" s="187" t="s">
        <v>434</v>
      </c>
      <c r="B78" s="120">
        <v>3000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0</v>
      </c>
      <c r="L78" s="120">
        <v>0</v>
      </c>
      <c r="M78" s="120">
        <v>204</v>
      </c>
      <c r="N78" s="120">
        <v>0</v>
      </c>
      <c r="O78" s="183">
        <v>0</v>
      </c>
      <c r="P78" s="198"/>
    </row>
    <row r="79" spans="1:16" s="189" customFormat="1" x14ac:dyDescent="0.25">
      <c r="A79" s="187" t="s">
        <v>435</v>
      </c>
      <c r="B79" s="120">
        <v>0</v>
      </c>
      <c r="C79" s="120">
        <v>0</v>
      </c>
      <c r="D79" s="120">
        <v>2</v>
      </c>
      <c r="E79" s="120">
        <v>0</v>
      </c>
      <c r="F79" s="120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50</v>
      </c>
      <c r="L79" s="120">
        <v>0</v>
      </c>
      <c r="M79" s="120">
        <v>0</v>
      </c>
      <c r="N79" s="120">
        <v>0</v>
      </c>
      <c r="O79" s="183">
        <v>0</v>
      </c>
      <c r="P79" s="198"/>
    </row>
    <row r="80" spans="1:16" s="198" customFormat="1" ht="15.75" thickBot="1" x14ac:dyDescent="0.3">
      <c r="A80" s="188" t="s">
        <v>431</v>
      </c>
      <c r="B80" s="101">
        <v>900</v>
      </c>
      <c r="C80" s="102">
        <v>0</v>
      </c>
      <c r="D80" s="102">
        <v>0</v>
      </c>
      <c r="E80" s="102">
        <v>0</v>
      </c>
      <c r="F80" s="102">
        <v>0</v>
      </c>
      <c r="G80" s="102">
        <v>0</v>
      </c>
      <c r="H80" s="102">
        <v>0</v>
      </c>
      <c r="I80" s="102">
        <v>0</v>
      </c>
      <c r="J80" s="102">
        <v>0</v>
      </c>
      <c r="K80" s="102">
        <v>0</v>
      </c>
      <c r="L80" s="102">
        <v>0</v>
      </c>
      <c r="M80" s="102">
        <v>0</v>
      </c>
      <c r="N80" s="102">
        <v>0</v>
      </c>
      <c r="O80" s="123">
        <v>0</v>
      </c>
    </row>
    <row r="81" spans="1:16" s="191" customFormat="1" ht="15.75" thickBot="1" x14ac:dyDescent="0.3">
      <c r="A81" s="188" t="s">
        <v>436</v>
      </c>
      <c r="B81" s="190">
        <v>920</v>
      </c>
      <c r="C81" s="190">
        <v>3680</v>
      </c>
      <c r="D81" s="190">
        <v>22</v>
      </c>
      <c r="E81" s="190">
        <v>48</v>
      </c>
      <c r="F81" s="190">
        <f>+F80+F79+F78</f>
        <v>0</v>
      </c>
      <c r="G81" s="190">
        <v>171</v>
      </c>
      <c r="H81" s="190">
        <v>1</v>
      </c>
      <c r="I81" s="190">
        <f>+I80+I79+I78</f>
        <v>0</v>
      </c>
      <c r="J81" s="190">
        <f>+J80+J79+J78</f>
        <v>0</v>
      </c>
      <c r="K81" s="190">
        <f>900+115-50</f>
        <v>965</v>
      </c>
      <c r="L81" s="190">
        <v>44</v>
      </c>
      <c r="M81" s="190">
        <v>444</v>
      </c>
      <c r="N81" s="190">
        <v>44</v>
      </c>
      <c r="O81" s="204">
        <v>200</v>
      </c>
    </row>
    <row r="82" spans="1:16" s="198" customFormat="1" x14ac:dyDescent="0.25">
      <c r="A82" s="187" t="s">
        <v>437</v>
      </c>
      <c r="B82" s="120">
        <v>300</v>
      </c>
      <c r="C82" s="120">
        <v>400</v>
      </c>
      <c r="D82" s="120">
        <v>3</v>
      </c>
      <c r="E82" s="120">
        <v>1</v>
      </c>
      <c r="F82" s="120">
        <v>0</v>
      </c>
      <c r="G82" s="120">
        <v>0</v>
      </c>
      <c r="H82" s="120">
        <v>0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13</v>
      </c>
      <c r="O82" s="183">
        <v>0</v>
      </c>
      <c r="P82" s="198" t="s">
        <v>438</v>
      </c>
    </row>
    <row r="83" spans="1:16" s="198" customFormat="1" x14ac:dyDescent="0.25">
      <c r="A83" s="172" t="s">
        <v>439</v>
      </c>
      <c r="B83" s="120">
        <v>0</v>
      </c>
      <c r="C83" s="120">
        <v>0</v>
      </c>
      <c r="D83" s="120">
        <v>1</v>
      </c>
      <c r="E83" s="120">
        <v>0</v>
      </c>
      <c r="F83" s="120">
        <v>0</v>
      </c>
      <c r="G83" s="120">
        <v>0</v>
      </c>
      <c r="H83" s="120">
        <v>0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83">
        <v>0</v>
      </c>
    </row>
    <row r="84" spans="1:16" s="198" customFormat="1" x14ac:dyDescent="0.25">
      <c r="A84" s="172" t="s">
        <v>440</v>
      </c>
      <c r="B84" s="120">
        <v>120</v>
      </c>
      <c r="C84" s="120">
        <v>120</v>
      </c>
      <c r="D84" s="120">
        <v>3</v>
      </c>
      <c r="E84" s="120">
        <v>2</v>
      </c>
      <c r="F84" s="120">
        <v>0</v>
      </c>
      <c r="G84" s="120">
        <v>0</v>
      </c>
      <c r="H84" s="120">
        <v>0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14</v>
      </c>
      <c r="O84" s="183">
        <v>0</v>
      </c>
      <c r="P84" s="198" t="s">
        <v>441</v>
      </c>
    </row>
    <row r="85" spans="1:16" s="198" customFormat="1" x14ac:dyDescent="0.25">
      <c r="A85" s="172" t="s">
        <v>442</v>
      </c>
      <c r="B85" s="120">
        <v>0</v>
      </c>
      <c r="C85" s="120">
        <v>180</v>
      </c>
      <c r="D85" s="120">
        <v>0</v>
      </c>
      <c r="E85" s="120">
        <v>1</v>
      </c>
      <c r="F85" s="120">
        <v>0</v>
      </c>
      <c r="G85" s="120">
        <v>0</v>
      </c>
      <c r="H85" s="120">
        <v>0</v>
      </c>
      <c r="I85" s="120">
        <v>1</v>
      </c>
      <c r="J85" s="120">
        <v>0</v>
      </c>
      <c r="K85" s="120">
        <v>0</v>
      </c>
      <c r="L85" s="120">
        <v>0</v>
      </c>
      <c r="M85" s="120">
        <v>0</v>
      </c>
      <c r="N85" s="120">
        <v>5</v>
      </c>
      <c r="O85" s="183">
        <v>0</v>
      </c>
      <c r="P85" s="198" t="s">
        <v>443</v>
      </c>
    </row>
    <row r="86" spans="1:16" s="198" customFormat="1" x14ac:dyDescent="0.25">
      <c r="A86" s="172" t="s">
        <v>444</v>
      </c>
      <c r="B86" s="120">
        <v>0</v>
      </c>
      <c r="C86" s="120">
        <v>0</v>
      </c>
      <c r="D86" s="120">
        <v>0</v>
      </c>
      <c r="E86" s="120">
        <v>0</v>
      </c>
      <c r="F86" s="120">
        <v>0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20">
        <v>2</v>
      </c>
      <c r="O86" s="183">
        <v>0</v>
      </c>
      <c r="P86" s="198" t="s">
        <v>445</v>
      </c>
    </row>
    <row r="87" spans="1:16" s="198" customFormat="1" x14ac:dyDescent="0.25">
      <c r="A87" s="172" t="s">
        <v>446</v>
      </c>
      <c r="B87" s="120">
        <v>0</v>
      </c>
      <c r="C87" s="120">
        <v>0</v>
      </c>
      <c r="D87" s="120">
        <v>0</v>
      </c>
      <c r="E87" s="120">
        <v>0</v>
      </c>
      <c r="F87" s="120">
        <v>0</v>
      </c>
      <c r="G87" s="120">
        <v>0</v>
      </c>
      <c r="H87" s="120">
        <v>0</v>
      </c>
      <c r="I87" s="120">
        <v>0</v>
      </c>
      <c r="J87" s="120">
        <v>0</v>
      </c>
      <c r="K87" s="120">
        <v>0</v>
      </c>
      <c r="L87" s="120">
        <v>0</v>
      </c>
      <c r="M87" s="120">
        <v>0</v>
      </c>
      <c r="N87" s="120">
        <v>10</v>
      </c>
      <c r="O87" s="183">
        <v>0</v>
      </c>
      <c r="P87" s="198" t="s">
        <v>447</v>
      </c>
    </row>
    <row r="88" spans="1:16" s="198" customFormat="1" x14ac:dyDescent="0.25">
      <c r="A88" s="172" t="s">
        <v>448</v>
      </c>
      <c r="B88" s="120">
        <v>850</v>
      </c>
      <c r="C88" s="120">
        <v>0</v>
      </c>
      <c r="D88" s="120">
        <v>0</v>
      </c>
      <c r="E88" s="120">
        <v>0</v>
      </c>
      <c r="F88" s="120">
        <f>+F72+F82+F84</f>
        <v>0</v>
      </c>
      <c r="G88" s="120">
        <v>34</v>
      </c>
      <c r="H88" s="120">
        <f>+H72+H82+H84</f>
        <v>0</v>
      </c>
      <c r="I88" s="120">
        <f>+I72+I82+I84</f>
        <v>0</v>
      </c>
      <c r="J88" s="120">
        <f>+J72+J82+J84</f>
        <v>0</v>
      </c>
      <c r="K88" s="120">
        <v>68</v>
      </c>
      <c r="L88" s="120">
        <f>+L72+L82+L84</f>
        <v>0</v>
      </c>
      <c r="M88" s="120">
        <v>85</v>
      </c>
      <c r="N88" s="120">
        <v>0</v>
      </c>
      <c r="O88" s="183">
        <v>0</v>
      </c>
    </row>
    <row r="89" spans="1:16" s="198" customFormat="1" x14ac:dyDescent="0.25">
      <c r="A89" s="172" t="s">
        <v>449</v>
      </c>
      <c r="B89" s="120">
        <v>0</v>
      </c>
      <c r="C89" s="120">
        <v>250</v>
      </c>
      <c r="D89" s="120">
        <v>1</v>
      </c>
      <c r="E89" s="120">
        <v>0</v>
      </c>
      <c r="F89" s="120">
        <f>+F73+F83+F85</f>
        <v>0</v>
      </c>
      <c r="G89" s="120">
        <v>0</v>
      </c>
      <c r="H89" s="120">
        <v>0</v>
      </c>
      <c r="I89" s="120">
        <v>0</v>
      </c>
      <c r="J89" s="120">
        <f>+J73+J83+J85</f>
        <v>0</v>
      </c>
      <c r="K89" s="120">
        <v>0</v>
      </c>
      <c r="L89" s="120">
        <v>0</v>
      </c>
      <c r="M89" s="120">
        <v>0</v>
      </c>
      <c r="N89" s="120">
        <v>0</v>
      </c>
      <c r="O89" s="183">
        <v>0</v>
      </c>
    </row>
    <row r="90" spans="1:16" x14ac:dyDescent="0.25">
      <c r="A90" s="172" t="s">
        <v>450</v>
      </c>
      <c r="B90" s="120">
        <v>0</v>
      </c>
      <c r="C90" s="120">
        <v>200</v>
      </c>
      <c r="D90" s="120">
        <v>0</v>
      </c>
      <c r="E90" s="120">
        <v>0</v>
      </c>
      <c r="F90" s="120">
        <f>+F74+F84+F86</f>
        <v>0</v>
      </c>
      <c r="G90" s="120">
        <v>0</v>
      </c>
      <c r="H90" s="120">
        <v>0</v>
      </c>
      <c r="I90" s="120">
        <v>0</v>
      </c>
      <c r="J90" s="120">
        <f>+J74+J84+J86</f>
        <v>0</v>
      </c>
      <c r="K90" s="120">
        <v>0</v>
      </c>
      <c r="L90" s="120">
        <v>0</v>
      </c>
      <c r="M90" s="120">
        <v>0</v>
      </c>
      <c r="N90" s="120">
        <v>0</v>
      </c>
      <c r="O90" s="183">
        <v>0</v>
      </c>
      <c r="P90" s="198" t="s">
        <v>451</v>
      </c>
    </row>
    <row r="91" spans="1:16" s="191" customFormat="1" ht="15.75" thickBot="1" x14ac:dyDescent="0.3">
      <c r="A91" s="192" t="s">
        <v>452</v>
      </c>
      <c r="B91" s="193">
        <v>28000</v>
      </c>
      <c r="C91" s="194">
        <v>28000</v>
      </c>
      <c r="D91" s="195">
        <v>20</v>
      </c>
      <c r="E91" s="195">
        <v>50</v>
      </c>
      <c r="F91" s="195">
        <v>0</v>
      </c>
      <c r="G91" s="195">
        <v>0</v>
      </c>
      <c r="H91" s="195">
        <v>0</v>
      </c>
      <c r="I91" s="195">
        <v>0</v>
      </c>
      <c r="J91" s="195">
        <v>0</v>
      </c>
      <c r="K91" s="194">
        <v>0</v>
      </c>
      <c r="L91" s="194">
        <v>0</v>
      </c>
      <c r="M91" s="194">
        <v>0</v>
      </c>
      <c r="N91" s="194">
        <v>0</v>
      </c>
      <c r="O91" s="204">
        <v>0</v>
      </c>
    </row>
    <row r="92" spans="1:16" s="198" customFormat="1" x14ac:dyDescent="0.25">
      <c r="A92" s="187" t="s">
        <v>453</v>
      </c>
      <c r="B92" s="120">
        <v>19500</v>
      </c>
      <c r="C92" s="120">
        <v>25500</v>
      </c>
      <c r="D92" s="120">
        <v>19</v>
      </c>
      <c r="E92" s="120">
        <v>45</v>
      </c>
      <c r="F92" s="120"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50</v>
      </c>
      <c r="L92" s="120">
        <v>0</v>
      </c>
      <c r="M92" s="120">
        <v>212</v>
      </c>
      <c r="N92" s="120">
        <v>0</v>
      </c>
      <c r="O92" s="183">
        <v>0</v>
      </c>
      <c r="P92" s="191" t="s">
        <v>454</v>
      </c>
    </row>
    <row r="93" spans="1:16" s="198" customFormat="1" x14ac:dyDescent="0.25">
      <c r="A93" s="172" t="s">
        <v>455</v>
      </c>
      <c r="B93" s="120">
        <v>620</v>
      </c>
      <c r="C93" s="120">
        <v>270</v>
      </c>
      <c r="D93" s="120">
        <v>3</v>
      </c>
      <c r="E93" s="120">
        <v>31</v>
      </c>
      <c r="F93" s="120"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83">
        <v>0</v>
      </c>
      <c r="P93" s="198" t="s">
        <v>456</v>
      </c>
    </row>
    <row r="94" spans="1:16" s="191" customFormat="1" ht="15.75" thickBot="1" x14ac:dyDescent="0.3">
      <c r="A94" s="188" t="s">
        <v>457</v>
      </c>
      <c r="B94" s="190">
        <v>7880</v>
      </c>
      <c r="C94" s="190">
        <v>4760</v>
      </c>
      <c r="D94" s="190">
        <v>12</v>
      </c>
      <c r="E94" s="190">
        <v>18</v>
      </c>
      <c r="F94" s="190">
        <v>0</v>
      </c>
      <c r="G94" s="190">
        <v>137</v>
      </c>
      <c r="H94" s="190">
        <v>1</v>
      </c>
      <c r="I94" s="190">
        <v>0</v>
      </c>
      <c r="J94" s="190">
        <v>0</v>
      </c>
      <c r="K94" s="190">
        <v>847</v>
      </c>
      <c r="L94" s="190">
        <v>44</v>
      </c>
      <c r="M94" s="190">
        <v>147</v>
      </c>
      <c r="N94" s="190">
        <v>0</v>
      </c>
      <c r="O94" s="204">
        <v>200</v>
      </c>
    </row>
    <row r="95" spans="1:16" s="198" customFormat="1" x14ac:dyDescent="0.25">
      <c r="A95" s="172" t="s">
        <v>458</v>
      </c>
      <c r="B95" s="120">
        <v>50</v>
      </c>
      <c r="C95" s="120">
        <v>50</v>
      </c>
      <c r="D95" s="120">
        <v>0</v>
      </c>
      <c r="E95" s="120">
        <v>1</v>
      </c>
      <c r="F95" s="120"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11</v>
      </c>
      <c r="O95" s="183">
        <v>0</v>
      </c>
      <c r="P95" s="198" t="s">
        <v>459</v>
      </c>
    </row>
    <row r="96" spans="1:16" s="191" customFormat="1" x14ac:dyDescent="0.25">
      <c r="A96" s="196" t="s">
        <v>460</v>
      </c>
      <c r="B96" s="193">
        <v>100</v>
      </c>
      <c r="C96" s="193">
        <v>200</v>
      </c>
      <c r="D96" s="194">
        <v>0</v>
      </c>
      <c r="E96" s="194">
        <v>0</v>
      </c>
      <c r="F96" s="194">
        <v>0</v>
      </c>
      <c r="G96" s="194">
        <v>0</v>
      </c>
      <c r="H96" s="194">
        <v>0</v>
      </c>
      <c r="I96" s="194">
        <v>0</v>
      </c>
      <c r="J96" s="194">
        <v>0</v>
      </c>
      <c r="K96" s="194">
        <v>90</v>
      </c>
      <c r="L96" s="194">
        <v>3</v>
      </c>
      <c r="M96" s="194">
        <v>90</v>
      </c>
      <c r="N96" s="194">
        <v>39</v>
      </c>
      <c r="O96" s="204">
        <v>0</v>
      </c>
    </row>
    <row r="97" spans="1:17" s="198" customFormat="1" x14ac:dyDescent="0.25">
      <c r="A97" s="172" t="s">
        <v>461</v>
      </c>
      <c r="B97" s="120">
        <v>250</v>
      </c>
      <c r="C97" s="120">
        <v>0</v>
      </c>
      <c r="D97" s="120">
        <v>0</v>
      </c>
      <c r="E97" s="120">
        <v>0</v>
      </c>
      <c r="F97" s="120">
        <v>0</v>
      </c>
      <c r="G97" s="120">
        <v>10</v>
      </c>
      <c r="H97" s="120">
        <v>0</v>
      </c>
      <c r="I97" s="120">
        <v>0</v>
      </c>
      <c r="J97" s="120">
        <v>0</v>
      </c>
      <c r="K97" s="120">
        <v>24</v>
      </c>
      <c r="L97" s="120">
        <v>0</v>
      </c>
      <c r="M97" s="120">
        <v>20</v>
      </c>
      <c r="N97" s="120">
        <v>0</v>
      </c>
      <c r="O97" s="183">
        <v>0</v>
      </c>
      <c r="P97" s="198">
        <f>SUM(B97:O97)</f>
        <v>304</v>
      </c>
    </row>
    <row r="98" spans="1:17" s="198" customFormat="1" x14ac:dyDescent="0.25">
      <c r="A98" s="172" t="s">
        <v>462</v>
      </c>
      <c r="B98" s="120">
        <v>80</v>
      </c>
      <c r="C98" s="120">
        <v>80</v>
      </c>
      <c r="D98" s="120">
        <v>0</v>
      </c>
      <c r="E98" s="120">
        <v>0</v>
      </c>
      <c r="F98" s="120">
        <v>0</v>
      </c>
      <c r="G98" s="120">
        <v>0</v>
      </c>
      <c r="H98" s="120">
        <v>0</v>
      </c>
      <c r="I98" s="120">
        <v>0</v>
      </c>
      <c r="J98" s="120">
        <v>0</v>
      </c>
      <c r="K98" s="120">
        <v>0</v>
      </c>
      <c r="L98" s="120">
        <v>0</v>
      </c>
      <c r="M98" s="120">
        <v>40</v>
      </c>
      <c r="N98" s="120">
        <v>2</v>
      </c>
      <c r="O98" s="183">
        <v>40</v>
      </c>
      <c r="P98" s="198" t="s">
        <v>154</v>
      </c>
    </row>
    <row r="99" spans="1:17" s="198" customFormat="1" x14ac:dyDescent="0.25">
      <c r="A99" s="172" t="s">
        <v>463</v>
      </c>
      <c r="B99" s="120">
        <v>2980</v>
      </c>
      <c r="C99" s="120">
        <v>580</v>
      </c>
      <c r="D99" s="120">
        <v>1</v>
      </c>
      <c r="E99" s="120">
        <v>0</v>
      </c>
      <c r="F99" s="120">
        <v>0</v>
      </c>
      <c r="G99" s="120">
        <v>0</v>
      </c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20">
        <v>1</v>
      </c>
      <c r="O99" s="183">
        <v>0</v>
      </c>
      <c r="P99" s="198" t="s">
        <v>464</v>
      </c>
    </row>
    <row r="100" spans="1:17" s="198" customFormat="1" x14ac:dyDescent="0.25">
      <c r="A100" s="172" t="s">
        <v>465</v>
      </c>
      <c r="B100" s="120">
        <v>50</v>
      </c>
      <c r="C100" s="120">
        <v>100</v>
      </c>
      <c r="D100" s="120">
        <v>0</v>
      </c>
      <c r="E100" s="120">
        <v>0</v>
      </c>
      <c r="F100" s="120">
        <v>0</v>
      </c>
      <c r="G100" s="120">
        <v>2</v>
      </c>
      <c r="H100" s="120">
        <v>0</v>
      </c>
      <c r="I100" s="120">
        <v>0</v>
      </c>
      <c r="J100" s="120">
        <v>0</v>
      </c>
      <c r="K100" s="120">
        <v>0</v>
      </c>
      <c r="L100" s="120">
        <v>1</v>
      </c>
      <c r="M100" s="120">
        <v>5</v>
      </c>
      <c r="N100" s="120">
        <v>3</v>
      </c>
      <c r="O100" s="183">
        <v>0</v>
      </c>
      <c r="P100" s="198" t="s">
        <v>466</v>
      </c>
      <c r="Q100" s="198" t="s">
        <v>467</v>
      </c>
    </row>
    <row r="101" spans="1:17" s="191" customFormat="1" x14ac:dyDescent="0.25">
      <c r="A101" s="196" t="s">
        <v>468</v>
      </c>
      <c r="B101" s="193">
        <v>900</v>
      </c>
      <c r="C101" s="193">
        <v>1300</v>
      </c>
      <c r="D101" s="194">
        <v>0</v>
      </c>
      <c r="E101" s="194">
        <v>0</v>
      </c>
      <c r="F101" s="194">
        <v>0</v>
      </c>
      <c r="G101" s="194">
        <v>0</v>
      </c>
      <c r="H101" s="194">
        <v>0</v>
      </c>
      <c r="I101" s="194">
        <v>0</v>
      </c>
      <c r="J101" s="194">
        <v>0</v>
      </c>
      <c r="K101" s="194">
        <v>200</v>
      </c>
      <c r="L101" s="194">
        <v>0</v>
      </c>
      <c r="M101" s="194">
        <v>0</v>
      </c>
      <c r="N101" s="194">
        <v>0</v>
      </c>
      <c r="O101" s="204">
        <v>0</v>
      </c>
      <c r="P101" s="191" t="s">
        <v>469</v>
      </c>
    </row>
    <row r="102" spans="1:17" s="198" customFormat="1" x14ac:dyDescent="0.25">
      <c r="A102" s="172" t="s">
        <v>470</v>
      </c>
      <c r="B102" s="120">
        <v>900</v>
      </c>
      <c r="C102" s="120">
        <v>0</v>
      </c>
      <c r="D102" s="120">
        <v>0</v>
      </c>
      <c r="E102" s="120">
        <v>0</v>
      </c>
      <c r="F102" s="120">
        <v>0</v>
      </c>
      <c r="G102" s="120">
        <v>36</v>
      </c>
      <c r="H102" s="120">
        <v>0</v>
      </c>
      <c r="I102" s="120">
        <v>0</v>
      </c>
      <c r="J102" s="120">
        <v>0</v>
      </c>
      <c r="K102" s="120">
        <v>74</v>
      </c>
      <c r="L102" s="120">
        <v>0</v>
      </c>
      <c r="M102" s="120">
        <v>90</v>
      </c>
      <c r="N102" s="120">
        <v>0</v>
      </c>
      <c r="O102" s="183">
        <v>0</v>
      </c>
      <c r="P102" s="198" t="s">
        <v>471</v>
      </c>
      <c r="Q102" s="198" t="s">
        <v>467</v>
      </c>
    </row>
    <row r="103" spans="1:17" s="198" customFormat="1" x14ac:dyDescent="0.25">
      <c r="A103" s="172" t="s">
        <v>472</v>
      </c>
      <c r="B103" s="120">
        <v>720</v>
      </c>
      <c r="C103" s="120">
        <v>3000</v>
      </c>
      <c r="D103" s="120">
        <v>5</v>
      </c>
      <c r="E103" s="120">
        <v>5</v>
      </c>
      <c r="F103" s="120"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16</v>
      </c>
      <c r="N103" s="120">
        <v>6</v>
      </c>
      <c r="O103" s="183">
        <v>0</v>
      </c>
      <c r="P103" s="198" t="s">
        <v>473</v>
      </c>
      <c r="Q103" s="198" t="s">
        <v>467</v>
      </c>
    </row>
    <row r="104" spans="1:17" s="198" customFormat="1" x14ac:dyDescent="0.25">
      <c r="A104" s="172" t="s">
        <v>474</v>
      </c>
      <c r="B104" s="120">
        <v>540</v>
      </c>
      <c r="C104" s="120">
        <v>660</v>
      </c>
      <c r="D104" s="120">
        <v>0</v>
      </c>
      <c r="E104" s="120">
        <v>6</v>
      </c>
      <c r="F104" s="120"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12</v>
      </c>
      <c r="N104" s="120">
        <v>1</v>
      </c>
      <c r="O104" s="183">
        <v>0</v>
      </c>
      <c r="P104" s="198" t="s">
        <v>475</v>
      </c>
    </row>
    <row r="105" spans="1:17" s="198" customFormat="1" x14ac:dyDescent="0.25">
      <c r="A105" s="206" t="s">
        <v>476</v>
      </c>
      <c r="B105" s="207">
        <v>1620</v>
      </c>
      <c r="C105" s="207">
        <v>270</v>
      </c>
      <c r="D105" s="207">
        <v>0</v>
      </c>
      <c r="E105" s="207">
        <v>1</v>
      </c>
      <c r="F105" s="207">
        <v>0</v>
      </c>
      <c r="G105" s="207">
        <v>0</v>
      </c>
      <c r="H105" s="207">
        <v>0</v>
      </c>
      <c r="I105" s="207">
        <v>0</v>
      </c>
      <c r="J105" s="207">
        <v>0</v>
      </c>
      <c r="K105" s="207">
        <v>4</v>
      </c>
      <c r="L105" s="205">
        <v>0</v>
      </c>
      <c r="M105" s="205">
        <v>0</v>
      </c>
      <c r="N105" s="205">
        <v>0</v>
      </c>
      <c r="O105" s="183"/>
    </row>
    <row r="106" spans="1:17" s="191" customFormat="1" ht="15.75" thickBot="1" x14ac:dyDescent="0.3">
      <c r="A106" s="208" t="s">
        <v>477</v>
      </c>
      <c r="B106" s="209">
        <v>5090</v>
      </c>
      <c r="C106" s="209">
        <v>1520</v>
      </c>
      <c r="D106" s="210">
        <v>6</v>
      </c>
      <c r="E106" s="210">
        <v>5</v>
      </c>
      <c r="F106" s="210">
        <v>0</v>
      </c>
      <c r="G106" s="210">
        <v>62</v>
      </c>
      <c r="H106" s="210"/>
      <c r="I106" s="210"/>
      <c r="J106" s="210">
        <v>0</v>
      </c>
      <c r="K106" s="210">
        <v>1037</v>
      </c>
      <c r="L106" s="194">
        <v>45</v>
      </c>
      <c r="M106" s="194">
        <v>54</v>
      </c>
      <c r="N106" s="194">
        <v>11</v>
      </c>
      <c r="O106" s="204">
        <v>0</v>
      </c>
    </row>
    <row r="107" spans="1:17" s="191" customFormat="1" ht="15.75" thickBot="1" x14ac:dyDescent="0.3">
      <c r="A107" s="192" t="s">
        <v>478</v>
      </c>
      <c r="B107" s="193">
        <v>26500</v>
      </c>
      <c r="C107" s="194">
        <v>24500</v>
      </c>
      <c r="D107" s="195">
        <v>24</v>
      </c>
      <c r="E107" s="195">
        <v>80</v>
      </c>
      <c r="F107" s="195">
        <v>0</v>
      </c>
      <c r="G107" s="195">
        <v>0</v>
      </c>
      <c r="H107" s="195">
        <v>0</v>
      </c>
      <c r="I107" s="195">
        <v>0</v>
      </c>
      <c r="J107" s="195">
        <v>0</v>
      </c>
      <c r="K107" s="194">
        <v>0</v>
      </c>
      <c r="L107" s="194">
        <v>0</v>
      </c>
      <c r="M107" s="194">
        <v>0</v>
      </c>
      <c r="N107" s="194">
        <v>210</v>
      </c>
      <c r="O107" s="204">
        <v>0</v>
      </c>
    </row>
    <row r="108" spans="1:17" s="198" customFormat="1" x14ac:dyDescent="0.25">
      <c r="A108" s="172" t="s">
        <v>479</v>
      </c>
      <c r="B108" s="120">
        <v>0</v>
      </c>
      <c r="C108" s="120">
        <v>200</v>
      </c>
      <c r="D108" s="120">
        <v>0</v>
      </c>
      <c r="E108" s="120">
        <v>0</v>
      </c>
      <c r="F108" s="120"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83">
        <v>0</v>
      </c>
      <c r="P108" s="198" t="s">
        <v>41</v>
      </c>
    </row>
    <row r="109" spans="1:17" s="198" customFormat="1" x14ac:dyDescent="0.25">
      <c r="A109" s="172" t="s">
        <v>480</v>
      </c>
      <c r="B109" s="120">
        <v>4720</v>
      </c>
      <c r="C109" s="120">
        <v>5940</v>
      </c>
      <c r="D109" s="120">
        <v>10</v>
      </c>
      <c r="E109" s="120">
        <v>18</v>
      </c>
      <c r="F109" s="120">
        <v>0</v>
      </c>
      <c r="G109" s="120">
        <v>0</v>
      </c>
      <c r="H109" s="120">
        <v>0</v>
      </c>
      <c r="I109" s="120">
        <v>0</v>
      </c>
      <c r="J109" s="120">
        <v>0</v>
      </c>
      <c r="K109" s="120">
        <v>90</v>
      </c>
      <c r="L109" s="120">
        <v>0</v>
      </c>
      <c r="M109" s="120">
        <v>0</v>
      </c>
      <c r="N109" s="120">
        <v>19</v>
      </c>
      <c r="O109" s="183">
        <v>0</v>
      </c>
    </row>
    <row r="110" spans="1:17" s="163" customFormat="1" x14ac:dyDescent="0.25">
      <c r="A110" s="172" t="s">
        <v>481</v>
      </c>
      <c r="B110" s="120">
        <v>10940</v>
      </c>
      <c r="C110" s="120">
        <v>14660</v>
      </c>
      <c r="D110" s="120">
        <v>16</v>
      </c>
      <c r="E110" s="120">
        <v>48</v>
      </c>
      <c r="F110" s="120">
        <v>0</v>
      </c>
      <c r="G110" s="120">
        <v>4</v>
      </c>
      <c r="H110" s="120">
        <v>0</v>
      </c>
      <c r="I110" s="120">
        <v>0</v>
      </c>
      <c r="J110" s="120">
        <v>0</v>
      </c>
      <c r="K110" s="120">
        <v>0</v>
      </c>
      <c r="L110" s="120">
        <v>0</v>
      </c>
      <c r="M110" s="120">
        <v>40</v>
      </c>
      <c r="N110" s="120">
        <v>210</v>
      </c>
      <c r="O110" s="183">
        <v>40</v>
      </c>
    </row>
    <row r="111" spans="1:17" s="191" customFormat="1" ht="15.75" thickBot="1" x14ac:dyDescent="0.3">
      <c r="A111" s="192" t="s">
        <v>482</v>
      </c>
      <c r="B111" s="193">
        <f>+B106+B107-B109-B110</f>
        <v>15930</v>
      </c>
      <c r="C111" s="194">
        <v>5940</v>
      </c>
      <c r="D111" s="195">
        <v>4</v>
      </c>
      <c r="E111" s="195">
        <v>21</v>
      </c>
      <c r="F111" s="195">
        <v>0</v>
      </c>
      <c r="G111" s="195">
        <v>85</v>
      </c>
      <c r="H111" s="195">
        <v>0</v>
      </c>
      <c r="I111" s="195">
        <v>0</v>
      </c>
      <c r="J111" s="195">
        <v>0</v>
      </c>
      <c r="K111" s="194">
        <v>947</v>
      </c>
      <c r="L111" s="194">
        <v>45</v>
      </c>
      <c r="M111" s="194">
        <v>14</v>
      </c>
      <c r="N111" s="194">
        <v>8</v>
      </c>
      <c r="O111" s="204">
        <v>120</v>
      </c>
    </row>
    <row r="112" spans="1:17" s="191" customFormat="1" x14ac:dyDescent="0.25">
      <c r="A112" s="196" t="s">
        <v>483</v>
      </c>
      <c r="B112" s="193">
        <v>0</v>
      </c>
      <c r="C112" s="193">
        <v>1300</v>
      </c>
      <c r="D112" s="194">
        <v>0</v>
      </c>
      <c r="E112" s="194">
        <v>0</v>
      </c>
      <c r="F112" s="194">
        <v>0</v>
      </c>
      <c r="G112" s="194">
        <v>0</v>
      </c>
      <c r="H112" s="194">
        <v>0</v>
      </c>
      <c r="I112" s="194">
        <v>0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204">
        <v>0</v>
      </c>
      <c r="P112" s="191" t="s">
        <v>469</v>
      </c>
    </row>
    <row r="113" spans="1:17" s="191" customFormat="1" x14ac:dyDescent="0.25">
      <c r="A113" s="196" t="s">
        <v>483</v>
      </c>
      <c r="B113" s="193">
        <v>0</v>
      </c>
      <c r="C113" s="193">
        <v>0</v>
      </c>
      <c r="D113" s="193">
        <v>0</v>
      </c>
      <c r="E113" s="193">
        <v>0</v>
      </c>
      <c r="F113" s="193">
        <v>0</v>
      </c>
      <c r="G113" s="193">
        <v>0</v>
      </c>
      <c r="H113" s="193">
        <v>0</v>
      </c>
      <c r="I113" s="193">
        <v>0</v>
      </c>
      <c r="J113" s="193">
        <v>0</v>
      </c>
      <c r="K113" s="194">
        <v>200</v>
      </c>
      <c r="L113" s="194">
        <v>0</v>
      </c>
      <c r="M113" s="194">
        <v>0</v>
      </c>
      <c r="N113" s="194">
        <v>0</v>
      </c>
      <c r="O113" s="204">
        <v>0</v>
      </c>
      <c r="P113" s="191" t="s">
        <v>484</v>
      </c>
    </row>
    <row r="114" spans="1:17" s="198" customFormat="1" x14ac:dyDescent="0.25">
      <c r="A114" s="172" t="s">
        <v>485</v>
      </c>
      <c r="B114" s="120">
        <v>0</v>
      </c>
      <c r="C114" s="120">
        <v>0</v>
      </c>
      <c r="D114" s="120">
        <v>0</v>
      </c>
      <c r="E114" s="120">
        <v>0</v>
      </c>
      <c r="F114" s="120">
        <v>0</v>
      </c>
      <c r="G114" s="120">
        <v>0</v>
      </c>
      <c r="H114" s="120">
        <v>0</v>
      </c>
      <c r="I114" s="120">
        <v>0</v>
      </c>
      <c r="J114" s="120">
        <v>0</v>
      </c>
      <c r="K114" s="120">
        <v>50</v>
      </c>
      <c r="L114" s="120">
        <v>0</v>
      </c>
      <c r="M114" s="120">
        <v>0</v>
      </c>
      <c r="N114" s="120">
        <v>0</v>
      </c>
      <c r="O114" s="120">
        <v>0</v>
      </c>
      <c r="P114" s="198" t="s">
        <v>486</v>
      </c>
      <c r="Q114" s="198" t="s">
        <v>467</v>
      </c>
    </row>
    <row r="115" spans="1:17" s="198" customFormat="1" x14ac:dyDescent="0.25">
      <c r="A115" s="172" t="s">
        <v>487</v>
      </c>
      <c r="B115" s="120">
        <v>4300</v>
      </c>
      <c r="C115" s="120">
        <v>200</v>
      </c>
      <c r="D115" s="120">
        <v>0</v>
      </c>
      <c r="E115" s="120">
        <v>0</v>
      </c>
      <c r="F115" s="120">
        <v>0</v>
      </c>
      <c r="G115" s="120">
        <v>0</v>
      </c>
      <c r="H115" s="120">
        <v>0</v>
      </c>
      <c r="I115" s="120">
        <v>0</v>
      </c>
      <c r="J115" s="120">
        <v>0</v>
      </c>
      <c r="K115" s="120">
        <v>0</v>
      </c>
      <c r="L115" s="120">
        <v>0</v>
      </c>
      <c r="M115" s="120">
        <v>0</v>
      </c>
      <c r="N115" s="120">
        <v>0</v>
      </c>
      <c r="O115" s="120">
        <v>0</v>
      </c>
    </row>
    <row r="116" spans="1:17" s="191" customFormat="1" ht="15.75" thickBot="1" x14ac:dyDescent="0.3">
      <c r="A116" s="192" t="s">
        <v>488</v>
      </c>
      <c r="B116" s="193">
        <v>27000</v>
      </c>
      <c r="C116" s="194">
        <v>21000</v>
      </c>
      <c r="D116" s="195">
        <v>24</v>
      </c>
      <c r="E116" s="195">
        <v>80</v>
      </c>
      <c r="F116" s="195">
        <v>120</v>
      </c>
      <c r="G116" s="195">
        <v>0</v>
      </c>
      <c r="H116" s="195">
        <v>0</v>
      </c>
      <c r="I116" s="195">
        <v>0</v>
      </c>
      <c r="J116" s="195">
        <v>0</v>
      </c>
      <c r="K116" s="194">
        <v>0</v>
      </c>
      <c r="L116" s="194">
        <v>0</v>
      </c>
      <c r="M116" s="194">
        <v>0</v>
      </c>
      <c r="N116" s="194">
        <v>0</v>
      </c>
      <c r="O116" s="204">
        <v>0</v>
      </c>
    </row>
    <row r="117" spans="1:17" s="198" customFormat="1" x14ac:dyDescent="0.25">
      <c r="A117" s="172" t="s">
        <v>489</v>
      </c>
      <c r="B117" s="120">
        <v>850</v>
      </c>
      <c r="C117" s="120">
        <v>0</v>
      </c>
      <c r="D117" s="120">
        <v>0</v>
      </c>
      <c r="E117" s="120">
        <v>0</v>
      </c>
      <c r="F117" s="120">
        <v>0</v>
      </c>
      <c r="G117" s="120">
        <v>34</v>
      </c>
      <c r="H117" s="120">
        <v>0</v>
      </c>
      <c r="I117" s="120">
        <v>0</v>
      </c>
      <c r="J117" s="120">
        <v>0</v>
      </c>
      <c r="K117" s="120">
        <v>68</v>
      </c>
      <c r="L117" s="120">
        <v>0</v>
      </c>
      <c r="M117" s="120">
        <v>68</v>
      </c>
      <c r="N117" s="120">
        <v>8</v>
      </c>
      <c r="O117" s="120">
        <v>0</v>
      </c>
    </row>
    <row r="118" spans="1:17" s="198" customFormat="1" x14ac:dyDescent="0.25">
      <c r="A118" s="172" t="s">
        <v>490</v>
      </c>
      <c r="B118" s="120">
        <v>15500</v>
      </c>
      <c r="C118" s="120">
        <v>21520</v>
      </c>
      <c r="D118" s="120">
        <v>20</v>
      </c>
      <c r="E118" s="120">
        <v>60</v>
      </c>
      <c r="F118" s="120">
        <v>0</v>
      </c>
      <c r="G118" s="120">
        <v>0</v>
      </c>
      <c r="H118" s="120">
        <v>0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</row>
    <row r="119" spans="1:17" s="198" customFormat="1" x14ac:dyDescent="0.25">
      <c r="A119" s="172" t="s">
        <v>491</v>
      </c>
      <c r="B119" s="120">
        <v>5080</v>
      </c>
      <c r="C119" s="120">
        <v>6040</v>
      </c>
      <c r="D119" s="120">
        <v>20</v>
      </c>
      <c r="E119" s="120">
        <v>21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</row>
    <row r="120" spans="1:17" s="198" customFormat="1" x14ac:dyDescent="0.25">
      <c r="A120" s="187" t="s">
        <v>492</v>
      </c>
      <c r="B120" s="178">
        <v>100</v>
      </c>
      <c r="C120" s="178">
        <v>300</v>
      </c>
      <c r="D120" s="205">
        <v>0</v>
      </c>
      <c r="E120" s="205">
        <v>1</v>
      </c>
      <c r="F120" s="205">
        <v>0</v>
      </c>
      <c r="G120" s="205">
        <v>0</v>
      </c>
      <c r="H120" s="205">
        <v>0</v>
      </c>
      <c r="I120" s="205">
        <v>0</v>
      </c>
      <c r="J120" s="205">
        <v>0</v>
      </c>
      <c r="K120" s="205">
        <v>30</v>
      </c>
      <c r="L120" s="205">
        <v>0</v>
      </c>
      <c r="M120" s="205">
        <v>0</v>
      </c>
      <c r="N120" s="205">
        <v>0</v>
      </c>
      <c r="O120" s="183">
        <v>0</v>
      </c>
    </row>
    <row r="121" spans="1:17" s="191" customFormat="1" ht="15.75" thickBot="1" x14ac:dyDescent="0.3">
      <c r="A121" s="192" t="s">
        <v>493</v>
      </c>
      <c r="B121" s="193">
        <f>+B116+B111-B115-B117-B118-B119</f>
        <v>17200</v>
      </c>
      <c r="C121" s="193">
        <f>+C111+C112+C116-C115-C118-C119-C120</f>
        <v>180</v>
      </c>
      <c r="D121" s="195">
        <v>0</v>
      </c>
      <c r="E121" s="195">
        <v>0</v>
      </c>
      <c r="F121" s="195">
        <v>34</v>
      </c>
      <c r="G121" s="195">
        <v>17</v>
      </c>
      <c r="H121" s="195">
        <v>0</v>
      </c>
      <c r="I121" s="195">
        <v>0</v>
      </c>
      <c r="J121" s="195">
        <v>0</v>
      </c>
      <c r="K121" s="194">
        <f>+K111+K113-K114-K117</f>
        <v>1029</v>
      </c>
      <c r="L121" s="194">
        <v>45</v>
      </c>
      <c r="M121" s="194">
        <v>0</v>
      </c>
      <c r="N121" s="194">
        <v>0</v>
      </c>
      <c r="O121" s="204">
        <v>0</v>
      </c>
    </row>
    <row r="122" spans="1:17" s="198" customFormat="1" x14ac:dyDescent="0.25">
      <c r="A122" s="172" t="s">
        <v>494</v>
      </c>
      <c r="B122" s="120">
        <v>0</v>
      </c>
      <c r="C122" s="120">
        <v>250</v>
      </c>
      <c r="D122" s="120">
        <v>0</v>
      </c>
      <c r="E122" s="120">
        <v>1</v>
      </c>
      <c r="F122" s="120">
        <v>0</v>
      </c>
      <c r="G122" s="120">
        <v>0</v>
      </c>
      <c r="H122" s="120">
        <v>0</v>
      </c>
      <c r="I122" s="120">
        <v>0</v>
      </c>
      <c r="J122" s="120">
        <v>0</v>
      </c>
      <c r="K122" s="120">
        <v>0</v>
      </c>
      <c r="L122" s="120">
        <v>0</v>
      </c>
      <c r="M122" s="120">
        <v>0</v>
      </c>
      <c r="N122" s="120">
        <v>0</v>
      </c>
      <c r="O122" s="120">
        <v>0</v>
      </c>
    </row>
    <row r="123" spans="1:17" s="198" customFormat="1" x14ac:dyDescent="0.25">
      <c r="A123" s="172" t="s">
        <v>495</v>
      </c>
      <c r="B123" s="120">
        <v>0</v>
      </c>
      <c r="C123" s="120">
        <v>150</v>
      </c>
      <c r="D123" s="120">
        <v>0</v>
      </c>
      <c r="E123" s="120">
        <v>0</v>
      </c>
      <c r="F123" s="120">
        <v>0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</row>
    <row r="124" spans="1:17" s="198" customFormat="1" x14ac:dyDescent="0.25">
      <c r="A124" s="172" t="s">
        <v>496</v>
      </c>
      <c r="B124" s="120">
        <v>0</v>
      </c>
      <c r="C124" s="120">
        <v>0</v>
      </c>
      <c r="D124" s="120">
        <v>1</v>
      </c>
      <c r="E124" s="120">
        <v>0</v>
      </c>
      <c r="F124" s="120">
        <v>0</v>
      </c>
      <c r="G124" s="120">
        <v>0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</row>
    <row r="125" spans="1:17" s="198" customFormat="1" x14ac:dyDescent="0.25">
      <c r="A125" s="172" t="s">
        <v>497</v>
      </c>
      <c r="B125" s="120">
        <v>1200</v>
      </c>
      <c r="C125" s="120">
        <v>450</v>
      </c>
      <c r="D125" s="120">
        <v>0</v>
      </c>
      <c r="E125" s="120">
        <v>0</v>
      </c>
      <c r="F125" s="120">
        <v>0</v>
      </c>
      <c r="G125" s="120">
        <v>48</v>
      </c>
      <c r="H125" s="120">
        <v>0</v>
      </c>
      <c r="I125" s="120">
        <v>0</v>
      </c>
      <c r="J125" s="120">
        <v>0</v>
      </c>
      <c r="K125" s="120">
        <v>96</v>
      </c>
      <c r="L125" s="120">
        <v>120</v>
      </c>
      <c r="M125" s="120">
        <v>0</v>
      </c>
      <c r="N125" s="120">
        <v>36</v>
      </c>
      <c r="O125" s="120">
        <v>0</v>
      </c>
      <c r="P125" s="198" t="s">
        <v>498</v>
      </c>
    </row>
    <row r="126" spans="1:17" s="198" customFormat="1" x14ac:dyDescent="0.25">
      <c r="A126" s="215" t="s">
        <v>499</v>
      </c>
      <c r="B126" s="216" t="s">
        <v>500</v>
      </c>
      <c r="C126" s="216">
        <v>50</v>
      </c>
      <c r="D126" s="216" t="s">
        <v>500</v>
      </c>
      <c r="E126" s="216" t="s">
        <v>500</v>
      </c>
      <c r="F126" s="216" t="s">
        <v>500</v>
      </c>
      <c r="G126" s="216" t="s">
        <v>500</v>
      </c>
      <c r="H126" s="216" t="s">
        <v>500</v>
      </c>
      <c r="I126" s="216" t="s">
        <v>500</v>
      </c>
      <c r="J126" s="216" t="s">
        <v>500</v>
      </c>
      <c r="K126" s="216" t="s">
        <v>500</v>
      </c>
      <c r="L126" s="216">
        <v>5</v>
      </c>
      <c r="M126" s="216">
        <v>6</v>
      </c>
      <c r="N126" s="216">
        <v>4</v>
      </c>
      <c r="O126" s="216" t="s">
        <v>500</v>
      </c>
    </row>
    <row r="127" spans="1:17" s="198" customFormat="1" x14ac:dyDescent="0.25">
      <c r="A127" s="217" t="s">
        <v>501</v>
      </c>
      <c r="B127" s="218">
        <v>0</v>
      </c>
      <c r="C127" s="218">
        <v>0</v>
      </c>
      <c r="D127" s="218">
        <v>0</v>
      </c>
      <c r="E127" s="218">
        <v>0</v>
      </c>
      <c r="F127" s="218">
        <v>0</v>
      </c>
      <c r="G127" s="218">
        <v>0</v>
      </c>
      <c r="H127" s="218">
        <v>0</v>
      </c>
      <c r="I127" s="218">
        <v>0</v>
      </c>
      <c r="J127" s="218">
        <v>0</v>
      </c>
      <c r="K127" s="218">
        <v>0</v>
      </c>
      <c r="L127" s="219">
        <v>0</v>
      </c>
      <c r="M127" s="220">
        <v>80</v>
      </c>
      <c r="N127" s="220">
        <v>0</v>
      </c>
      <c r="O127" s="219">
        <v>0</v>
      </c>
    </row>
    <row r="128" spans="1:17" s="198" customFormat="1" x14ac:dyDescent="0.25">
      <c r="A128" s="215" t="s">
        <v>502</v>
      </c>
      <c r="B128" s="216">
        <v>0</v>
      </c>
      <c r="C128" s="216">
        <v>50</v>
      </c>
      <c r="D128" s="216">
        <v>0</v>
      </c>
      <c r="E128" s="216">
        <v>0</v>
      </c>
      <c r="F128" s="216">
        <v>0</v>
      </c>
      <c r="G128" s="216">
        <v>0</v>
      </c>
      <c r="H128" s="216">
        <v>0</v>
      </c>
      <c r="I128" s="216">
        <v>0</v>
      </c>
      <c r="J128" s="216">
        <v>0</v>
      </c>
      <c r="K128" s="216">
        <v>0</v>
      </c>
      <c r="L128" s="216">
        <v>0</v>
      </c>
      <c r="M128" s="216">
        <v>0</v>
      </c>
      <c r="N128" s="216">
        <v>1</v>
      </c>
      <c r="O128" s="216">
        <v>0</v>
      </c>
    </row>
    <row r="129" spans="1:17" s="198" customFormat="1" x14ac:dyDescent="0.25">
      <c r="A129" s="217" t="s">
        <v>503</v>
      </c>
      <c r="B129" s="218">
        <v>0</v>
      </c>
      <c r="C129" s="218">
        <v>26334</v>
      </c>
      <c r="D129" s="218">
        <v>120</v>
      </c>
      <c r="E129" s="218">
        <v>200</v>
      </c>
      <c r="F129" s="218">
        <v>0</v>
      </c>
      <c r="G129" s="218">
        <v>140</v>
      </c>
      <c r="H129" s="218">
        <v>0</v>
      </c>
      <c r="I129" s="218">
        <v>0</v>
      </c>
      <c r="J129" s="218">
        <v>0</v>
      </c>
      <c r="K129" s="218">
        <v>0</v>
      </c>
      <c r="L129" s="219">
        <v>0</v>
      </c>
      <c r="M129" s="220">
        <v>0</v>
      </c>
      <c r="N129" s="220">
        <v>0</v>
      </c>
      <c r="O129" s="219">
        <v>0</v>
      </c>
    </row>
    <row r="130" spans="1:17" s="198" customFormat="1" x14ac:dyDescent="0.25">
      <c r="A130" s="215" t="s">
        <v>504</v>
      </c>
      <c r="B130" s="216">
        <v>0</v>
      </c>
      <c r="C130" s="216">
        <v>30129</v>
      </c>
      <c r="D130" s="216">
        <v>32</v>
      </c>
      <c r="E130" s="216">
        <v>85</v>
      </c>
      <c r="F130" s="216">
        <v>0</v>
      </c>
      <c r="G130" s="216">
        <v>0</v>
      </c>
      <c r="H130" s="216">
        <v>0</v>
      </c>
      <c r="I130" s="216">
        <v>0</v>
      </c>
      <c r="J130" s="216">
        <v>0</v>
      </c>
      <c r="K130" s="216">
        <v>0</v>
      </c>
      <c r="L130" s="216">
        <v>0</v>
      </c>
      <c r="M130" s="216">
        <v>152</v>
      </c>
      <c r="N130" s="216">
        <v>14</v>
      </c>
      <c r="O130" s="216">
        <v>0</v>
      </c>
    </row>
    <row r="131" spans="1:17" s="198" customFormat="1" x14ac:dyDescent="0.25">
      <c r="A131" s="221" t="s">
        <v>505</v>
      </c>
      <c r="B131" s="222">
        <v>0</v>
      </c>
      <c r="C131" s="223">
        <v>100</v>
      </c>
      <c r="D131" s="223">
        <v>0</v>
      </c>
      <c r="E131" s="223">
        <v>0</v>
      </c>
      <c r="F131" s="223">
        <v>0</v>
      </c>
      <c r="G131" s="223">
        <v>0</v>
      </c>
      <c r="H131" s="223">
        <v>0</v>
      </c>
      <c r="I131" s="223">
        <v>0</v>
      </c>
      <c r="J131" s="223">
        <v>0</v>
      </c>
      <c r="K131" s="223">
        <v>0</v>
      </c>
      <c r="L131" s="223">
        <v>0</v>
      </c>
      <c r="M131" s="223">
        <v>0</v>
      </c>
      <c r="N131" s="223">
        <v>0</v>
      </c>
      <c r="O131" s="223">
        <v>0</v>
      </c>
    </row>
    <row r="132" spans="1:17" x14ac:dyDescent="0.25">
      <c r="A132" s="221" t="s">
        <v>506</v>
      </c>
      <c r="B132" s="222">
        <v>0</v>
      </c>
      <c r="C132" s="224">
        <v>100</v>
      </c>
      <c r="D132" s="224">
        <v>0</v>
      </c>
      <c r="E132" s="224">
        <v>0</v>
      </c>
      <c r="F132" s="224">
        <v>0</v>
      </c>
      <c r="G132" s="224">
        <v>0</v>
      </c>
      <c r="H132" s="224">
        <v>0</v>
      </c>
      <c r="I132" s="224">
        <v>0</v>
      </c>
      <c r="J132" s="224">
        <v>0</v>
      </c>
      <c r="K132" s="224">
        <v>0</v>
      </c>
      <c r="L132" s="224">
        <v>0</v>
      </c>
      <c r="M132" s="224">
        <v>0</v>
      </c>
      <c r="N132" s="224">
        <v>0</v>
      </c>
      <c r="O132" s="224">
        <v>0</v>
      </c>
      <c r="P132" s="198"/>
      <c r="Q132" s="198"/>
    </row>
    <row r="133" spans="1:17" x14ac:dyDescent="0.25">
      <c r="A133" s="221" t="s">
        <v>507</v>
      </c>
      <c r="B133" s="223">
        <v>0</v>
      </c>
      <c r="C133" s="224">
        <v>0</v>
      </c>
      <c r="D133" s="224">
        <v>0</v>
      </c>
      <c r="E133" s="224">
        <v>0</v>
      </c>
      <c r="F133" s="224">
        <v>0</v>
      </c>
      <c r="G133" s="224">
        <v>0</v>
      </c>
      <c r="H133" s="224">
        <v>0</v>
      </c>
      <c r="I133" s="224">
        <v>0</v>
      </c>
      <c r="J133" s="224">
        <v>0</v>
      </c>
      <c r="K133" s="224">
        <v>0</v>
      </c>
      <c r="L133" s="224">
        <v>0</v>
      </c>
      <c r="M133" s="224">
        <v>0</v>
      </c>
      <c r="N133" s="224">
        <v>2</v>
      </c>
      <c r="O133" s="224">
        <v>0</v>
      </c>
      <c r="P133" s="198"/>
      <c r="Q133" s="198"/>
    </row>
    <row r="134" spans="1:17" x14ac:dyDescent="0.25">
      <c r="A134" s="217" t="s">
        <v>508</v>
      </c>
      <c r="B134" s="225">
        <v>0</v>
      </c>
      <c r="C134" s="225">
        <v>29666</v>
      </c>
      <c r="D134" s="225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v>0</v>
      </c>
      <c r="J134" s="225">
        <v>0</v>
      </c>
      <c r="K134" s="225">
        <v>0</v>
      </c>
      <c r="L134" s="226">
        <v>0</v>
      </c>
      <c r="M134" s="227">
        <v>0</v>
      </c>
      <c r="N134" s="227">
        <v>0</v>
      </c>
      <c r="O134" s="219">
        <v>0</v>
      </c>
      <c r="P134" s="198"/>
      <c r="Q134" s="198"/>
    </row>
    <row r="135" spans="1:17" x14ac:dyDescent="0.25">
      <c r="A135" s="215" t="s">
        <v>509</v>
      </c>
      <c r="B135" s="224">
        <v>0</v>
      </c>
      <c r="C135" s="224">
        <v>350</v>
      </c>
      <c r="D135" s="224">
        <v>0</v>
      </c>
      <c r="E135" s="224">
        <v>0</v>
      </c>
      <c r="F135" s="224">
        <v>0</v>
      </c>
      <c r="G135" s="224">
        <v>0</v>
      </c>
      <c r="H135" s="224">
        <v>0</v>
      </c>
      <c r="I135" s="224">
        <v>0</v>
      </c>
      <c r="J135" s="224">
        <v>0</v>
      </c>
      <c r="K135" s="224">
        <v>0</v>
      </c>
      <c r="L135" s="224">
        <v>0</v>
      </c>
      <c r="M135" s="224">
        <v>0</v>
      </c>
      <c r="N135" s="224">
        <v>0</v>
      </c>
      <c r="O135" s="224">
        <v>0</v>
      </c>
      <c r="P135" s="198"/>
      <c r="Q135" s="198"/>
    </row>
    <row r="136" spans="1:17" x14ac:dyDescent="0.25">
      <c r="A136" s="221" t="s">
        <v>510</v>
      </c>
      <c r="B136" s="224">
        <v>0</v>
      </c>
      <c r="C136" s="224">
        <v>100</v>
      </c>
      <c r="D136" s="224">
        <v>0</v>
      </c>
      <c r="E136" s="224">
        <v>0</v>
      </c>
      <c r="F136" s="224">
        <v>0</v>
      </c>
      <c r="G136" s="224">
        <v>0</v>
      </c>
      <c r="H136" s="224">
        <v>0</v>
      </c>
      <c r="I136" s="224">
        <v>0</v>
      </c>
      <c r="J136" s="224">
        <v>0</v>
      </c>
      <c r="K136" s="224">
        <v>0</v>
      </c>
      <c r="L136" s="224">
        <v>0</v>
      </c>
      <c r="M136" s="224">
        <v>0</v>
      </c>
      <c r="N136" s="224">
        <v>0</v>
      </c>
      <c r="O136" s="224">
        <v>0</v>
      </c>
      <c r="P136" s="198"/>
      <c r="Q136" s="198"/>
    </row>
    <row r="137" spans="1:17" x14ac:dyDescent="0.25">
      <c r="A137" s="221" t="s">
        <v>511</v>
      </c>
      <c r="B137" s="224">
        <v>0</v>
      </c>
      <c r="C137" s="224">
        <v>100</v>
      </c>
      <c r="D137" s="224">
        <v>1</v>
      </c>
      <c r="E137" s="224">
        <v>0</v>
      </c>
      <c r="F137" s="224">
        <v>0</v>
      </c>
      <c r="G137" s="224">
        <v>0</v>
      </c>
      <c r="H137" s="224">
        <v>0</v>
      </c>
      <c r="I137" s="224">
        <v>0</v>
      </c>
      <c r="J137" s="224">
        <v>0</v>
      </c>
      <c r="K137" s="224">
        <v>0</v>
      </c>
      <c r="L137" s="224">
        <v>0</v>
      </c>
      <c r="M137" s="224">
        <v>0</v>
      </c>
      <c r="N137" s="224">
        <v>0</v>
      </c>
      <c r="O137" s="224">
        <v>0</v>
      </c>
      <c r="P137" s="198"/>
      <c r="Q137" s="198"/>
    </row>
    <row r="138" spans="1:17" s="198" customFormat="1" x14ac:dyDescent="0.25">
      <c r="A138" s="221" t="s">
        <v>512</v>
      </c>
      <c r="B138" s="224">
        <v>120</v>
      </c>
      <c r="C138" s="224">
        <v>380</v>
      </c>
      <c r="D138" s="224">
        <v>1</v>
      </c>
      <c r="E138" s="224">
        <v>1</v>
      </c>
      <c r="F138" s="224">
        <v>0</v>
      </c>
      <c r="G138" s="224">
        <v>0</v>
      </c>
      <c r="H138" s="224">
        <v>0</v>
      </c>
      <c r="I138" s="224">
        <v>0</v>
      </c>
      <c r="J138" s="224">
        <v>0</v>
      </c>
      <c r="K138" s="224">
        <v>0</v>
      </c>
      <c r="L138" s="224">
        <v>0</v>
      </c>
      <c r="M138" s="224">
        <v>0</v>
      </c>
      <c r="N138" s="224">
        <v>5</v>
      </c>
      <c r="O138" s="224">
        <v>0</v>
      </c>
    </row>
    <row r="139" spans="1:17" s="198" customFormat="1" x14ac:dyDescent="0.25">
      <c r="A139" s="221" t="s">
        <v>513</v>
      </c>
      <c r="B139" s="224">
        <v>1150</v>
      </c>
      <c r="C139" s="224">
        <v>460</v>
      </c>
      <c r="D139" s="224">
        <v>0</v>
      </c>
      <c r="E139" s="224">
        <v>0</v>
      </c>
      <c r="F139" s="224">
        <v>0</v>
      </c>
      <c r="G139" s="224">
        <v>56</v>
      </c>
      <c r="H139" s="224">
        <v>0</v>
      </c>
      <c r="I139" s="224">
        <v>0</v>
      </c>
      <c r="J139" s="224">
        <v>0</v>
      </c>
      <c r="K139" s="224">
        <v>92</v>
      </c>
      <c r="L139" s="224">
        <v>115</v>
      </c>
      <c r="M139" s="224">
        <v>0</v>
      </c>
      <c r="N139" s="224">
        <v>0</v>
      </c>
      <c r="O139" s="224">
        <v>0</v>
      </c>
    </row>
    <row r="140" spans="1:17" s="198" customFormat="1" x14ac:dyDescent="0.25">
      <c r="A140" s="221" t="s">
        <v>514</v>
      </c>
      <c r="B140" s="224">
        <v>0</v>
      </c>
      <c r="C140" s="224">
        <v>50</v>
      </c>
      <c r="D140" s="224">
        <v>0</v>
      </c>
      <c r="E140" s="224">
        <v>0</v>
      </c>
      <c r="F140" s="224">
        <v>0</v>
      </c>
      <c r="G140" s="224">
        <v>0</v>
      </c>
      <c r="H140" s="224">
        <v>0</v>
      </c>
      <c r="I140" s="224">
        <v>0</v>
      </c>
      <c r="J140" s="224">
        <v>0</v>
      </c>
      <c r="K140" s="224">
        <v>0</v>
      </c>
      <c r="L140" s="224">
        <v>0</v>
      </c>
      <c r="M140" s="224">
        <v>0</v>
      </c>
      <c r="N140" s="224">
        <v>0</v>
      </c>
      <c r="O140" s="224">
        <v>0</v>
      </c>
    </row>
    <row r="141" spans="1:17" s="198" customFormat="1" x14ac:dyDescent="0.25">
      <c r="A141" s="221" t="s">
        <v>515</v>
      </c>
      <c r="B141" s="224">
        <v>0</v>
      </c>
      <c r="C141" s="224">
        <v>26260</v>
      </c>
      <c r="D141" s="224">
        <v>29</v>
      </c>
      <c r="E141" s="224">
        <v>80</v>
      </c>
      <c r="F141" s="224">
        <v>0</v>
      </c>
      <c r="G141" s="224">
        <v>0</v>
      </c>
      <c r="H141" s="224">
        <v>0</v>
      </c>
      <c r="I141" s="224">
        <v>0</v>
      </c>
      <c r="J141" s="224">
        <v>0</v>
      </c>
      <c r="K141" s="224">
        <v>0</v>
      </c>
      <c r="L141" s="224">
        <v>0</v>
      </c>
      <c r="M141" s="224">
        <v>0</v>
      </c>
      <c r="N141" s="224">
        <v>0</v>
      </c>
      <c r="O141" s="224">
        <v>0</v>
      </c>
    </row>
    <row r="142" spans="1:17" s="198" customFormat="1" x14ac:dyDescent="0.25">
      <c r="A142" s="235" t="s">
        <v>516</v>
      </c>
      <c r="B142" s="236">
        <v>14730</v>
      </c>
      <c r="C142" s="236">
        <v>1335</v>
      </c>
      <c r="D142" s="237">
        <v>58</v>
      </c>
      <c r="E142" s="238">
        <v>33</v>
      </c>
      <c r="F142" s="238">
        <v>0</v>
      </c>
      <c r="G142" s="238">
        <v>159</v>
      </c>
      <c r="H142" s="238">
        <v>0</v>
      </c>
      <c r="I142" s="238">
        <v>0</v>
      </c>
      <c r="J142" s="238">
        <v>0</v>
      </c>
      <c r="K142" s="239">
        <v>841</v>
      </c>
      <c r="L142" s="239">
        <v>40</v>
      </c>
      <c r="M142" s="239">
        <v>299</v>
      </c>
      <c r="N142" s="239">
        <v>1</v>
      </c>
      <c r="O142" s="240">
        <v>40</v>
      </c>
    </row>
    <row r="143" spans="1:17" s="198" customFormat="1" x14ac:dyDescent="0.25">
      <c r="A143" s="221" t="s">
        <v>517</v>
      </c>
      <c r="B143" s="224"/>
      <c r="C143" s="224">
        <v>200</v>
      </c>
      <c r="D143" s="224">
        <v>0</v>
      </c>
      <c r="E143" s="224">
        <v>0</v>
      </c>
      <c r="F143" s="224">
        <v>0</v>
      </c>
      <c r="G143" s="224">
        <v>0</v>
      </c>
      <c r="H143" s="224">
        <v>0</v>
      </c>
      <c r="I143" s="224">
        <v>0</v>
      </c>
      <c r="J143" s="224">
        <v>0</v>
      </c>
      <c r="K143" s="224">
        <v>0</v>
      </c>
      <c r="L143" s="224">
        <v>0</v>
      </c>
      <c r="M143" s="224">
        <v>0</v>
      </c>
      <c r="N143" s="224">
        <v>1</v>
      </c>
      <c r="O143" s="224">
        <v>0</v>
      </c>
    </row>
    <row r="144" spans="1:17" s="198" customFormat="1" x14ac:dyDescent="0.25">
      <c r="A144" s="221" t="s">
        <v>518</v>
      </c>
      <c r="B144" s="224">
        <v>0</v>
      </c>
      <c r="C144" s="224">
        <v>0</v>
      </c>
      <c r="D144" s="224">
        <v>2</v>
      </c>
      <c r="E144" s="224">
        <v>0</v>
      </c>
      <c r="F144" s="224">
        <v>0</v>
      </c>
      <c r="G144" s="224">
        <v>0</v>
      </c>
      <c r="H144" s="224">
        <v>0</v>
      </c>
      <c r="I144" s="224">
        <v>0</v>
      </c>
      <c r="J144" s="224">
        <v>0</v>
      </c>
      <c r="K144" s="224">
        <v>0</v>
      </c>
      <c r="L144" s="224">
        <v>0</v>
      </c>
      <c r="M144" s="224">
        <v>0</v>
      </c>
      <c r="N144" s="224">
        <v>0</v>
      </c>
      <c r="O144" s="224">
        <v>0</v>
      </c>
    </row>
    <row r="145" spans="1:15" s="198" customFormat="1" x14ac:dyDescent="0.25">
      <c r="A145" s="217" t="s">
        <v>519</v>
      </c>
      <c r="B145" s="225">
        <v>6000</v>
      </c>
      <c r="C145" s="225">
        <v>0</v>
      </c>
      <c r="D145" s="225">
        <v>0</v>
      </c>
      <c r="E145" s="225">
        <v>0</v>
      </c>
      <c r="F145" s="225">
        <v>0</v>
      </c>
      <c r="G145" s="225">
        <v>0</v>
      </c>
      <c r="H145" s="225">
        <v>0</v>
      </c>
      <c r="I145" s="225">
        <v>0</v>
      </c>
      <c r="J145" s="225">
        <v>0</v>
      </c>
      <c r="K145" s="225">
        <v>0</v>
      </c>
      <c r="L145" s="225">
        <v>0</v>
      </c>
      <c r="M145" s="225">
        <v>0</v>
      </c>
      <c r="N145" s="225">
        <v>0</v>
      </c>
      <c r="O145" s="225">
        <v>0</v>
      </c>
    </row>
    <row r="146" spans="1:15" s="198" customFormat="1" x14ac:dyDescent="0.25">
      <c r="A146" s="221" t="s">
        <v>520</v>
      </c>
      <c r="B146" s="224">
        <v>0</v>
      </c>
      <c r="C146" s="224">
        <v>0</v>
      </c>
      <c r="D146" s="224">
        <v>2</v>
      </c>
      <c r="E146" s="224">
        <v>0</v>
      </c>
      <c r="F146" s="224">
        <v>0</v>
      </c>
      <c r="G146" s="224">
        <v>0</v>
      </c>
      <c r="H146" s="224">
        <v>0</v>
      </c>
      <c r="I146" s="224">
        <v>0</v>
      </c>
      <c r="J146" s="224">
        <v>0</v>
      </c>
      <c r="K146" s="224">
        <v>0</v>
      </c>
      <c r="L146" s="224">
        <v>0</v>
      </c>
      <c r="M146" s="224">
        <v>0</v>
      </c>
      <c r="N146" s="224">
        <v>0</v>
      </c>
      <c r="O146" s="224">
        <v>0</v>
      </c>
    </row>
    <row r="147" spans="1:15" s="198" customFormat="1" x14ac:dyDescent="0.25">
      <c r="A147" s="221" t="s">
        <v>521</v>
      </c>
      <c r="B147" s="224">
        <v>0</v>
      </c>
      <c r="C147" s="224">
        <v>160</v>
      </c>
      <c r="D147" s="224">
        <v>0</v>
      </c>
      <c r="E147" s="224">
        <v>0</v>
      </c>
      <c r="F147" s="224">
        <v>0</v>
      </c>
      <c r="G147" s="224">
        <v>0</v>
      </c>
      <c r="H147" s="224">
        <v>0</v>
      </c>
      <c r="I147" s="224">
        <v>0</v>
      </c>
      <c r="J147" s="224">
        <v>0</v>
      </c>
      <c r="K147" s="224">
        <v>0</v>
      </c>
      <c r="L147" s="224">
        <v>0</v>
      </c>
      <c r="M147" s="224">
        <v>0</v>
      </c>
      <c r="N147" s="224">
        <v>0</v>
      </c>
      <c r="O147" s="224">
        <v>0</v>
      </c>
    </row>
    <row r="148" spans="1:15" s="198" customFormat="1" ht="17.25" customHeight="1" x14ac:dyDescent="0.25">
      <c r="A148" s="242" t="s">
        <v>522</v>
      </c>
      <c r="B148" s="236">
        <v>0</v>
      </c>
      <c r="C148" s="236">
        <v>0</v>
      </c>
      <c r="D148" s="236">
        <v>0</v>
      </c>
      <c r="E148" s="236">
        <v>0</v>
      </c>
      <c r="F148" s="236">
        <v>0</v>
      </c>
      <c r="G148" s="236">
        <v>0</v>
      </c>
      <c r="H148" s="236">
        <v>0</v>
      </c>
      <c r="I148" s="236">
        <v>0</v>
      </c>
      <c r="J148" s="236">
        <v>0</v>
      </c>
      <c r="K148" s="236">
        <v>0</v>
      </c>
      <c r="L148" s="236">
        <v>0</v>
      </c>
      <c r="M148" s="236">
        <v>700</v>
      </c>
      <c r="N148" s="236">
        <v>0</v>
      </c>
      <c r="O148" s="236">
        <v>0</v>
      </c>
    </row>
    <row r="149" spans="1:15" s="198" customFormat="1" x14ac:dyDescent="0.25">
      <c r="A149" s="221" t="s">
        <v>523</v>
      </c>
      <c r="B149" s="224">
        <v>0</v>
      </c>
      <c r="C149" s="224">
        <v>450</v>
      </c>
      <c r="D149" s="224">
        <v>0</v>
      </c>
      <c r="E149" s="224">
        <v>0</v>
      </c>
      <c r="F149" s="224">
        <v>0</v>
      </c>
      <c r="G149" s="224">
        <v>0</v>
      </c>
      <c r="H149" s="224">
        <v>0</v>
      </c>
      <c r="I149" s="224">
        <v>0</v>
      </c>
      <c r="J149" s="224">
        <v>0</v>
      </c>
      <c r="K149" s="224">
        <v>0</v>
      </c>
      <c r="L149" s="224">
        <v>0</v>
      </c>
      <c r="M149" s="224">
        <v>8</v>
      </c>
      <c r="N149" s="224">
        <v>0</v>
      </c>
      <c r="O149" s="224">
        <v>0</v>
      </c>
    </row>
    <row r="150" spans="1:15" s="198" customFormat="1" x14ac:dyDescent="0.25">
      <c r="A150" s="221" t="s">
        <v>524</v>
      </c>
      <c r="B150" s="216">
        <v>1320</v>
      </c>
      <c r="C150" s="216">
        <v>600</v>
      </c>
      <c r="D150" s="216">
        <v>1</v>
      </c>
      <c r="E150" s="224">
        <v>1</v>
      </c>
      <c r="F150" s="224">
        <v>0</v>
      </c>
      <c r="G150" s="224">
        <v>48</v>
      </c>
      <c r="H150" s="224">
        <v>0</v>
      </c>
      <c r="I150" s="224">
        <v>0</v>
      </c>
      <c r="J150" s="224">
        <v>0</v>
      </c>
      <c r="K150" s="224">
        <v>96</v>
      </c>
      <c r="L150" s="224">
        <v>0</v>
      </c>
      <c r="M150" s="224">
        <v>120</v>
      </c>
      <c r="N150" s="224">
        <v>0</v>
      </c>
      <c r="O150" s="224">
        <v>0</v>
      </c>
    </row>
    <row r="151" spans="1:15" s="198" customFormat="1" x14ac:dyDescent="0.25">
      <c r="A151" s="221" t="s">
        <v>525</v>
      </c>
      <c r="B151" s="216">
        <v>1700</v>
      </c>
      <c r="C151" s="216">
        <v>1196</v>
      </c>
      <c r="D151" s="216">
        <v>0</v>
      </c>
      <c r="E151" s="224">
        <v>0</v>
      </c>
      <c r="F151" s="224">
        <v>0</v>
      </c>
      <c r="G151" s="224">
        <v>68</v>
      </c>
      <c r="H151" s="224">
        <v>0</v>
      </c>
      <c r="I151" s="224">
        <v>0</v>
      </c>
      <c r="J151" s="224">
        <v>0</v>
      </c>
      <c r="K151" s="224">
        <v>0</v>
      </c>
      <c r="L151" s="224">
        <v>0</v>
      </c>
      <c r="M151" s="224">
        <v>10</v>
      </c>
      <c r="N151" s="224">
        <v>0</v>
      </c>
      <c r="O151" s="224">
        <v>0</v>
      </c>
    </row>
    <row r="152" spans="1:15" s="198" customFormat="1" x14ac:dyDescent="0.25">
      <c r="A152" s="221" t="s">
        <v>526</v>
      </c>
      <c r="B152" s="216">
        <v>0</v>
      </c>
      <c r="C152" s="216">
        <v>50</v>
      </c>
      <c r="D152" s="216">
        <v>0</v>
      </c>
      <c r="E152" s="224">
        <v>1</v>
      </c>
      <c r="F152" s="224">
        <v>0</v>
      </c>
      <c r="G152" s="224">
        <v>0</v>
      </c>
      <c r="H152" s="224">
        <v>0</v>
      </c>
      <c r="I152" s="224">
        <v>0</v>
      </c>
      <c r="J152" s="224">
        <v>0</v>
      </c>
      <c r="K152" s="224">
        <v>0</v>
      </c>
      <c r="L152" s="224">
        <v>0</v>
      </c>
      <c r="M152" s="224">
        <v>0</v>
      </c>
      <c r="N152" s="224">
        <v>0</v>
      </c>
      <c r="O152" s="224">
        <v>0</v>
      </c>
    </row>
    <row r="153" spans="1:15" s="198" customFormat="1" ht="17.25" customHeight="1" x14ac:dyDescent="0.25">
      <c r="A153" s="242" t="s">
        <v>527</v>
      </c>
      <c r="B153" s="236">
        <v>3500</v>
      </c>
      <c r="C153" s="236">
        <v>12000</v>
      </c>
      <c r="D153" s="236">
        <v>0</v>
      </c>
      <c r="E153" s="236">
        <v>0</v>
      </c>
      <c r="F153" s="236">
        <v>0</v>
      </c>
      <c r="G153" s="236">
        <v>0</v>
      </c>
      <c r="H153" s="236">
        <v>0</v>
      </c>
      <c r="I153" s="236">
        <v>0</v>
      </c>
      <c r="J153" s="236">
        <v>0</v>
      </c>
      <c r="K153" s="236">
        <v>0</v>
      </c>
      <c r="L153" s="236">
        <v>0</v>
      </c>
      <c r="M153" s="236">
        <v>0</v>
      </c>
      <c r="N153" s="236">
        <v>0</v>
      </c>
      <c r="O153" s="236">
        <v>0</v>
      </c>
    </row>
    <row r="154" spans="1:15" s="198" customFormat="1" x14ac:dyDescent="0.25">
      <c r="A154" s="221" t="s">
        <v>528</v>
      </c>
      <c r="B154" s="216">
        <v>200</v>
      </c>
      <c r="C154" s="216">
        <v>10900</v>
      </c>
      <c r="D154" s="216">
        <v>28</v>
      </c>
      <c r="E154" s="224">
        <v>55</v>
      </c>
      <c r="F154" s="224">
        <v>0</v>
      </c>
      <c r="G154" s="224">
        <v>0</v>
      </c>
      <c r="H154" s="224">
        <v>0</v>
      </c>
      <c r="I154" s="224">
        <v>0</v>
      </c>
      <c r="J154" s="224">
        <v>0</v>
      </c>
      <c r="K154" s="224">
        <v>0</v>
      </c>
      <c r="L154" s="224">
        <v>0</v>
      </c>
      <c r="M154" s="224">
        <v>74</v>
      </c>
      <c r="N154" s="224">
        <v>0</v>
      </c>
      <c r="O154" s="224">
        <v>0</v>
      </c>
    </row>
    <row r="155" spans="1:15" s="198" customFormat="1" ht="17.25" customHeight="1" x14ac:dyDescent="0.25">
      <c r="A155" s="242" t="s">
        <v>529</v>
      </c>
      <c r="B155" s="236">
        <v>0</v>
      </c>
      <c r="C155" s="236">
        <v>0</v>
      </c>
      <c r="D155" s="236">
        <v>0</v>
      </c>
      <c r="E155" s="236">
        <v>0</v>
      </c>
      <c r="F155" s="236">
        <v>0</v>
      </c>
      <c r="G155" s="236">
        <v>0</v>
      </c>
      <c r="H155" s="236">
        <v>0</v>
      </c>
      <c r="I155" s="236">
        <v>0</v>
      </c>
      <c r="J155" s="236">
        <v>0</v>
      </c>
      <c r="K155" s="236">
        <v>0</v>
      </c>
      <c r="L155" s="236">
        <v>0</v>
      </c>
      <c r="M155" s="236">
        <v>0</v>
      </c>
      <c r="N155" s="236">
        <v>50</v>
      </c>
      <c r="O155" s="236">
        <v>0</v>
      </c>
    </row>
    <row r="156" spans="1:15" s="198" customFormat="1" x14ac:dyDescent="0.25">
      <c r="A156" s="221" t="s">
        <v>530</v>
      </c>
      <c r="B156" s="216">
        <v>100</v>
      </c>
      <c r="C156" s="216">
        <v>300</v>
      </c>
      <c r="D156" s="216">
        <v>2</v>
      </c>
      <c r="E156" s="224">
        <v>0</v>
      </c>
      <c r="F156" s="224">
        <v>0</v>
      </c>
      <c r="G156" s="224">
        <v>0</v>
      </c>
      <c r="H156" s="224">
        <v>0</v>
      </c>
      <c r="I156" s="224">
        <v>0</v>
      </c>
      <c r="J156" s="224">
        <v>0</v>
      </c>
      <c r="K156" s="224">
        <v>0</v>
      </c>
      <c r="L156" s="224">
        <v>0</v>
      </c>
      <c r="M156" s="224">
        <v>40</v>
      </c>
      <c r="N156" s="224">
        <v>7</v>
      </c>
      <c r="O156" s="224">
        <v>0</v>
      </c>
    </row>
    <row r="157" spans="1:15" s="198" customFormat="1" x14ac:dyDescent="0.25">
      <c r="A157" s="217" t="s">
        <v>531</v>
      </c>
      <c r="B157" s="225">
        <v>0</v>
      </c>
      <c r="C157" s="225">
        <v>62500</v>
      </c>
      <c r="D157" s="225">
        <v>0</v>
      </c>
      <c r="E157" s="225">
        <v>0</v>
      </c>
      <c r="F157" s="225">
        <v>0</v>
      </c>
      <c r="G157" s="225">
        <v>0</v>
      </c>
      <c r="H157" s="225">
        <v>0</v>
      </c>
      <c r="I157" s="225">
        <v>0</v>
      </c>
      <c r="J157" s="225">
        <v>0</v>
      </c>
      <c r="K157" s="225">
        <v>0</v>
      </c>
      <c r="L157" s="225">
        <v>0</v>
      </c>
      <c r="M157" s="225">
        <v>0</v>
      </c>
      <c r="N157" s="225">
        <v>0</v>
      </c>
      <c r="O157" s="236">
        <v>0</v>
      </c>
    </row>
    <row r="158" spans="1:15" s="198" customFormat="1" x14ac:dyDescent="0.25">
      <c r="A158" s="247" t="s">
        <v>532</v>
      </c>
      <c r="B158" s="248">
        <v>250</v>
      </c>
      <c r="C158" s="248">
        <v>16451</v>
      </c>
      <c r="D158" s="248">
        <v>14</v>
      </c>
      <c r="E158" s="248">
        <v>13</v>
      </c>
      <c r="F158" s="248">
        <v>0</v>
      </c>
      <c r="G158" s="248">
        <v>15</v>
      </c>
      <c r="H158" s="248">
        <v>0</v>
      </c>
      <c r="I158" s="248">
        <v>0</v>
      </c>
      <c r="J158" s="248">
        <v>0</v>
      </c>
      <c r="K158" s="248">
        <v>0</v>
      </c>
      <c r="L158" s="248">
        <v>6</v>
      </c>
      <c r="M158" s="248">
        <v>110</v>
      </c>
      <c r="N158" s="248">
        <v>3</v>
      </c>
      <c r="O158" s="248">
        <v>0</v>
      </c>
    </row>
    <row r="159" spans="1:15" s="198" customFormat="1" x14ac:dyDescent="0.25">
      <c r="A159" s="215" t="s">
        <v>533</v>
      </c>
      <c r="B159" s="216">
        <v>0</v>
      </c>
      <c r="C159" s="216">
        <v>50</v>
      </c>
      <c r="D159" s="216">
        <v>0</v>
      </c>
      <c r="E159" s="216">
        <v>0</v>
      </c>
      <c r="F159" s="216">
        <v>0</v>
      </c>
      <c r="G159" s="216">
        <v>0</v>
      </c>
      <c r="H159" s="216">
        <v>0</v>
      </c>
      <c r="I159" s="216">
        <v>0</v>
      </c>
      <c r="J159" s="216">
        <v>0</v>
      </c>
      <c r="K159" s="216">
        <v>0</v>
      </c>
      <c r="L159" s="216">
        <v>0</v>
      </c>
      <c r="M159" s="216">
        <v>0</v>
      </c>
      <c r="N159" s="216">
        <v>5</v>
      </c>
      <c r="O159" s="216">
        <v>0</v>
      </c>
    </row>
    <row r="160" spans="1:15" s="198" customFormat="1" ht="17.25" customHeight="1" x14ac:dyDescent="0.25">
      <c r="A160" s="242" t="s">
        <v>534</v>
      </c>
      <c r="B160" s="236">
        <v>0</v>
      </c>
      <c r="C160" s="236">
        <v>0</v>
      </c>
      <c r="D160" s="236">
        <v>0</v>
      </c>
      <c r="E160" s="236">
        <v>0</v>
      </c>
      <c r="F160" s="236">
        <v>0</v>
      </c>
      <c r="G160" s="236">
        <v>0</v>
      </c>
      <c r="H160" s="236">
        <v>0</v>
      </c>
      <c r="I160" s="236">
        <v>0</v>
      </c>
      <c r="J160" s="236">
        <v>0</v>
      </c>
      <c r="K160" s="236">
        <v>0</v>
      </c>
      <c r="L160" s="236">
        <v>0</v>
      </c>
      <c r="M160" s="236">
        <v>500</v>
      </c>
      <c r="N160" s="236">
        <v>0</v>
      </c>
      <c r="O160" s="236">
        <v>0</v>
      </c>
    </row>
    <row r="161" spans="1:15" s="198" customFormat="1" x14ac:dyDescent="0.25">
      <c r="A161" s="215" t="s">
        <v>535</v>
      </c>
      <c r="B161" s="216">
        <v>1320</v>
      </c>
      <c r="C161" s="216">
        <v>720</v>
      </c>
      <c r="D161" s="216">
        <v>1</v>
      </c>
      <c r="E161" s="216">
        <v>1</v>
      </c>
      <c r="F161" s="216">
        <v>0</v>
      </c>
      <c r="G161" s="216">
        <v>51</v>
      </c>
      <c r="H161" s="216">
        <v>0</v>
      </c>
      <c r="I161" s="216">
        <v>0</v>
      </c>
      <c r="J161" s="216">
        <v>0</v>
      </c>
      <c r="K161" s="216">
        <v>96</v>
      </c>
      <c r="L161" s="216">
        <v>0</v>
      </c>
      <c r="M161" s="216">
        <v>128</v>
      </c>
      <c r="N161" s="216">
        <v>0</v>
      </c>
      <c r="O161" s="216">
        <v>0</v>
      </c>
    </row>
    <row r="162" spans="1:15" s="198" customFormat="1" x14ac:dyDescent="0.25">
      <c r="A162" s="217" t="s">
        <v>536</v>
      </c>
      <c r="B162" s="225">
        <v>0</v>
      </c>
      <c r="C162" s="225">
        <v>0</v>
      </c>
      <c r="D162" s="225">
        <v>45</v>
      </c>
      <c r="E162" s="225">
        <v>270</v>
      </c>
      <c r="F162" s="225">
        <v>0</v>
      </c>
      <c r="G162" s="225">
        <v>210</v>
      </c>
      <c r="H162" s="225">
        <v>0</v>
      </c>
      <c r="I162" s="225">
        <v>0</v>
      </c>
      <c r="J162" s="225">
        <v>0</v>
      </c>
      <c r="K162" s="225">
        <v>0</v>
      </c>
      <c r="L162" s="225">
        <v>0</v>
      </c>
      <c r="M162" s="225">
        <v>0</v>
      </c>
      <c r="N162" s="225">
        <v>0</v>
      </c>
      <c r="O162" s="236">
        <v>0</v>
      </c>
    </row>
    <row r="163" spans="1:15" s="198" customFormat="1" x14ac:dyDescent="0.25">
      <c r="A163" s="215" t="s">
        <v>537</v>
      </c>
      <c r="B163" s="216">
        <v>20</v>
      </c>
      <c r="C163" s="216">
        <v>300</v>
      </c>
      <c r="D163" s="216">
        <v>0</v>
      </c>
      <c r="E163" s="216">
        <v>0</v>
      </c>
      <c r="F163" s="216">
        <v>0</v>
      </c>
      <c r="G163" s="216">
        <v>6</v>
      </c>
      <c r="H163" s="216">
        <v>0</v>
      </c>
      <c r="I163" s="216">
        <v>0</v>
      </c>
      <c r="J163" s="216">
        <v>0</v>
      </c>
      <c r="K163" s="216">
        <v>6</v>
      </c>
      <c r="L163" s="216">
        <v>2</v>
      </c>
      <c r="M163" s="216">
        <v>10</v>
      </c>
      <c r="N163" s="216">
        <v>2</v>
      </c>
      <c r="O163" s="216">
        <v>0</v>
      </c>
    </row>
    <row r="164" spans="1:15" s="198" customFormat="1" x14ac:dyDescent="0.25">
      <c r="A164" s="215" t="s">
        <v>538</v>
      </c>
      <c r="B164" s="216">
        <v>0</v>
      </c>
      <c r="C164" s="216">
        <v>50</v>
      </c>
      <c r="D164" s="216">
        <v>0</v>
      </c>
      <c r="E164" s="216">
        <v>0</v>
      </c>
      <c r="F164" s="216">
        <v>0</v>
      </c>
      <c r="G164" s="216">
        <v>0</v>
      </c>
      <c r="H164" s="216">
        <v>0</v>
      </c>
      <c r="I164" s="216">
        <v>0</v>
      </c>
      <c r="J164" s="216">
        <v>0</v>
      </c>
      <c r="K164" s="216">
        <v>0</v>
      </c>
      <c r="L164" s="216">
        <v>0</v>
      </c>
      <c r="M164" s="216">
        <v>0</v>
      </c>
      <c r="N164" s="216">
        <v>0</v>
      </c>
    </row>
    <row r="165" spans="1:15" s="198" customFormat="1" x14ac:dyDescent="0.25">
      <c r="A165" s="221" t="s">
        <v>539</v>
      </c>
      <c r="B165" s="222">
        <v>40</v>
      </c>
      <c r="C165" s="222">
        <v>60</v>
      </c>
      <c r="D165" s="222">
        <v>0</v>
      </c>
      <c r="E165" s="222">
        <v>0</v>
      </c>
      <c r="F165" s="222">
        <v>0</v>
      </c>
      <c r="G165" s="222">
        <v>10</v>
      </c>
      <c r="H165" s="222">
        <v>0</v>
      </c>
      <c r="I165" s="222">
        <v>0</v>
      </c>
      <c r="J165" s="222">
        <v>0</v>
      </c>
      <c r="K165" s="222">
        <v>10</v>
      </c>
      <c r="L165" s="222">
        <v>10</v>
      </c>
      <c r="M165" s="222">
        <v>20</v>
      </c>
      <c r="N165" s="222">
        <v>5</v>
      </c>
    </row>
    <row r="166" spans="1:15" s="198" customFormat="1" x14ac:dyDescent="0.25">
      <c r="A166" s="217" t="s">
        <v>540</v>
      </c>
      <c r="B166" s="218">
        <v>0</v>
      </c>
      <c r="C166" s="218">
        <v>0</v>
      </c>
      <c r="D166" s="218">
        <v>75</v>
      </c>
      <c r="E166" s="218">
        <v>0</v>
      </c>
      <c r="F166" s="218">
        <v>0</v>
      </c>
      <c r="G166" s="218">
        <v>0</v>
      </c>
      <c r="H166" s="218">
        <v>0</v>
      </c>
      <c r="I166" s="218">
        <v>0</v>
      </c>
      <c r="J166" s="218">
        <v>0</v>
      </c>
      <c r="K166" s="218">
        <v>0</v>
      </c>
      <c r="L166" s="218">
        <v>0</v>
      </c>
      <c r="M166" s="218">
        <v>0</v>
      </c>
      <c r="N166" s="218">
        <v>0</v>
      </c>
    </row>
    <row r="167" spans="1:15" s="198" customFormat="1" x14ac:dyDescent="0.25">
      <c r="A167" s="215" t="s">
        <v>541</v>
      </c>
      <c r="B167" s="216">
        <v>500</v>
      </c>
      <c r="C167" s="216">
        <v>500</v>
      </c>
      <c r="D167" s="216">
        <v>0</v>
      </c>
      <c r="E167" s="216">
        <v>0</v>
      </c>
      <c r="F167" s="216">
        <v>0</v>
      </c>
      <c r="G167" s="216">
        <v>20</v>
      </c>
      <c r="H167" s="216">
        <v>0</v>
      </c>
      <c r="I167" s="216">
        <v>0</v>
      </c>
      <c r="J167" s="216">
        <v>0</v>
      </c>
      <c r="K167" s="216">
        <v>0</v>
      </c>
      <c r="L167" s="216">
        <v>16</v>
      </c>
      <c r="M167" s="216">
        <v>40</v>
      </c>
      <c r="N167" s="216">
        <v>5</v>
      </c>
    </row>
    <row r="168" spans="1:15" s="198" customFormat="1" x14ac:dyDescent="0.25">
      <c r="A168" s="236" t="s">
        <v>542</v>
      </c>
      <c r="B168" s="236">
        <v>0</v>
      </c>
      <c r="C168" s="236">
        <v>0</v>
      </c>
      <c r="D168" s="236">
        <v>0</v>
      </c>
      <c r="E168" s="236">
        <v>0</v>
      </c>
      <c r="F168" s="236">
        <v>0</v>
      </c>
      <c r="G168" s="236">
        <v>0</v>
      </c>
      <c r="H168" s="236">
        <v>0</v>
      </c>
      <c r="I168" s="236">
        <v>0</v>
      </c>
      <c r="J168" s="236">
        <v>0</v>
      </c>
      <c r="K168" s="249">
        <v>1500</v>
      </c>
      <c r="L168" s="218">
        <v>0</v>
      </c>
      <c r="M168" s="218">
        <v>0</v>
      </c>
      <c r="N168" s="218">
        <v>0</v>
      </c>
    </row>
    <row r="169" spans="1:15" s="198" customFormat="1" x14ac:dyDescent="0.25">
      <c r="A169" s="221" t="s">
        <v>543</v>
      </c>
      <c r="B169" s="222">
        <v>200</v>
      </c>
      <c r="C169" s="222">
        <v>30080</v>
      </c>
      <c r="D169" s="222">
        <v>28</v>
      </c>
      <c r="E169" s="222">
        <v>87</v>
      </c>
      <c r="F169" s="222">
        <v>0</v>
      </c>
      <c r="G169" s="222">
        <v>4</v>
      </c>
      <c r="H169" s="222">
        <v>0</v>
      </c>
      <c r="I169" s="222">
        <v>0</v>
      </c>
      <c r="J169" s="222">
        <v>0</v>
      </c>
      <c r="K169" s="222">
        <v>0</v>
      </c>
      <c r="L169" s="222">
        <v>0</v>
      </c>
      <c r="M169" s="222">
        <v>40</v>
      </c>
      <c r="N169" s="222">
        <v>0</v>
      </c>
    </row>
    <row r="170" spans="1:15" s="198" customFormat="1" x14ac:dyDescent="0.25">
      <c r="A170" s="221" t="s">
        <v>544</v>
      </c>
      <c r="B170" s="222">
        <v>4</v>
      </c>
      <c r="C170" s="222">
        <v>6</v>
      </c>
      <c r="D170" s="222">
        <v>0</v>
      </c>
      <c r="E170" s="222">
        <v>0</v>
      </c>
      <c r="F170" s="222">
        <v>0</v>
      </c>
      <c r="G170" s="222">
        <v>2</v>
      </c>
      <c r="H170" s="222">
        <v>0</v>
      </c>
      <c r="I170" s="222">
        <v>0</v>
      </c>
      <c r="J170" s="222">
        <v>0</v>
      </c>
      <c r="K170" s="222">
        <v>1</v>
      </c>
      <c r="L170" s="222">
        <v>1</v>
      </c>
      <c r="M170" s="222">
        <v>2</v>
      </c>
      <c r="N170" s="222">
        <v>0</v>
      </c>
    </row>
    <row r="171" spans="1:15" s="150" customFormat="1" x14ac:dyDescent="0.25">
      <c r="A171" s="221" t="s">
        <v>545</v>
      </c>
      <c r="B171" s="222">
        <v>1100</v>
      </c>
      <c r="C171" s="222">
        <v>3360</v>
      </c>
      <c r="D171" s="222">
        <v>2</v>
      </c>
      <c r="E171" s="222">
        <v>0</v>
      </c>
      <c r="F171" s="222">
        <v>0</v>
      </c>
      <c r="G171" s="222">
        <v>48</v>
      </c>
      <c r="H171" s="222">
        <v>0</v>
      </c>
      <c r="I171" s="222">
        <v>0</v>
      </c>
      <c r="J171" s="222">
        <v>0</v>
      </c>
      <c r="K171" s="222">
        <v>4</v>
      </c>
      <c r="L171" s="222">
        <v>0</v>
      </c>
      <c r="M171" s="222">
        <v>5</v>
      </c>
      <c r="N171" s="222">
        <v>2</v>
      </c>
      <c r="O171" s="222">
        <v>0</v>
      </c>
    </row>
    <row r="172" spans="1:15" s="150" customFormat="1" x14ac:dyDescent="0.25">
      <c r="A172" s="236" t="s">
        <v>546</v>
      </c>
      <c r="B172" s="236">
        <v>13976</v>
      </c>
      <c r="C172" s="236">
        <v>10402</v>
      </c>
      <c r="D172" s="236">
        <v>98</v>
      </c>
      <c r="E172" s="236">
        <v>145</v>
      </c>
      <c r="F172" s="236">
        <v>0</v>
      </c>
      <c r="G172" s="236">
        <v>89</v>
      </c>
      <c r="H172" s="236">
        <v>0</v>
      </c>
      <c r="I172" s="236">
        <v>0</v>
      </c>
      <c r="J172" s="236">
        <v>0</v>
      </c>
      <c r="K172" s="236">
        <v>2128</v>
      </c>
      <c r="L172" s="236">
        <v>10</v>
      </c>
      <c r="M172" s="236">
        <v>900</v>
      </c>
      <c r="N172" s="236">
        <v>20</v>
      </c>
      <c r="O172" s="236">
        <v>40</v>
      </c>
    </row>
    <row r="173" spans="1:15" s="198" customFormat="1" x14ac:dyDescent="0.25">
      <c r="A173" s="236" t="s">
        <v>547</v>
      </c>
      <c r="B173" s="236">
        <v>0</v>
      </c>
      <c r="C173" s="236">
        <v>1800</v>
      </c>
      <c r="D173" s="236">
        <v>0</v>
      </c>
      <c r="E173" s="236">
        <v>0</v>
      </c>
      <c r="F173" s="236">
        <v>0</v>
      </c>
      <c r="G173" s="236">
        <v>0</v>
      </c>
      <c r="H173" s="236">
        <v>0</v>
      </c>
      <c r="I173" s="236">
        <v>0</v>
      </c>
      <c r="J173" s="236">
        <v>0</v>
      </c>
      <c r="K173" s="249">
        <v>0</v>
      </c>
      <c r="L173" s="218">
        <v>0</v>
      </c>
      <c r="M173" s="218">
        <v>0</v>
      </c>
      <c r="N173" s="218">
        <v>0</v>
      </c>
    </row>
    <row r="174" spans="1:15" s="150" customFormat="1" x14ac:dyDescent="0.25">
      <c r="A174" s="221" t="s">
        <v>548</v>
      </c>
      <c r="B174" s="222">
        <v>0</v>
      </c>
      <c r="C174" s="222">
        <v>50</v>
      </c>
      <c r="D174" s="222">
        <v>0</v>
      </c>
      <c r="E174" s="222">
        <v>0</v>
      </c>
      <c r="F174" s="222">
        <v>0</v>
      </c>
      <c r="G174" s="222">
        <v>0</v>
      </c>
      <c r="H174" s="222">
        <v>0</v>
      </c>
      <c r="I174" s="222">
        <v>0</v>
      </c>
      <c r="J174" s="222">
        <v>0</v>
      </c>
      <c r="K174" s="222">
        <v>0</v>
      </c>
      <c r="L174" s="222">
        <v>0</v>
      </c>
      <c r="M174" s="222">
        <v>0</v>
      </c>
      <c r="N174" s="222">
        <v>0</v>
      </c>
      <c r="O174" s="222"/>
    </row>
    <row r="175" spans="1:15" s="150" customFormat="1" x14ac:dyDescent="0.25">
      <c r="A175" s="221" t="s">
        <v>549</v>
      </c>
      <c r="B175" s="222">
        <v>50</v>
      </c>
      <c r="C175" s="222">
        <v>280</v>
      </c>
      <c r="D175" s="222">
        <v>0</v>
      </c>
      <c r="E175" s="222">
        <v>1</v>
      </c>
      <c r="F175" s="222">
        <v>0</v>
      </c>
      <c r="G175" s="222">
        <v>2</v>
      </c>
      <c r="H175" s="222">
        <v>0</v>
      </c>
      <c r="I175" s="222">
        <v>0</v>
      </c>
      <c r="J175" s="222">
        <v>0</v>
      </c>
      <c r="K175" s="222">
        <v>4</v>
      </c>
      <c r="L175" s="222">
        <v>1</v>
      </c>
      <c r="M175" s="222">
        <v>5</v>
      </c>
      <c r="N175" s="222">
        <v>3</v>
      </c>
      <c r="O175" s="222"/>
    </row>
    <row r="176" spans="1:15" s="150" customFormat="1" x14ac:dyDescent="0.25">
      <c r="A176" s="221" t="s">
        <v>550</v>
      </c>
      <c r="B176" s="222">
        <v>50</v>
      </c>
      <c r="C176" s="222">
        <v>340</v>
      </c>
      <c r="D176" s="222">
        <v>0</v>
      </c>
      <c r="E176" s="222">
        <v>0</v>
      </c>
      <c r="F176" s="222">
        <v>0</v>
      </c>
      <c r="G176" s="222">
        <v>2</v>
      </c>
      <c r="H176" s="222">
        <v>0</v>
      </c>
      <c r="I176" s="222">
        <v>0</v>
      </c>
      <c r="J176" s="222">
        <v>0</v>
      </c>
      <c r="K176" s="222">
        <v>0</v>
      </c>
      <c r="L176" s="222">
        <v>0</v>
      </c>
      <c r="M176" s="222">
        <v>20</v>
      </c>
      <c r="N176" s="222">
        <v>1</v>
      </c>
      <c r="O176" s="222">
        <v>20</v>
      </c>
    </row>
    <row r="177" spans="1:17" s="198" customFormat="1" x14ac:dyDescent="0.25"/>
    <row r="178" spans="1:17" s="198" customFormat="1" x14ac:dyDescent="0.25"/>
    <row r="179" spans="1:17" s="198" customFormat="1" x14ac:dyDescent="0.25"/>
    <row r="180" spans="1:17" s="198" customFormat="1" x14ac:dyDescent="0.25"/>
    <row r="181" spans="1:17" s="198" customFormat="1" ht="30" x14ac:dyDescent="0.25">
      <c r="A181" s="234" t="s">
        <v>551</v>
      </c>
      <c r="B181" s="228" t="s">
        <v>5</v>
      </c>
      <c r="C181" s="228" t="s">
        <v>6</v>
      </c>
      <c r="D181" s="229" t="s">
        <v>7</v>
      </c>
      <c r="E181" s="229" t="s">
        <v>361</v>
      </c>
    </row>
    <row r="182" spans="1:17" s="198" customFormat="1" x14ac:dyDescent="0.25">
      <c r="A182" s="241" t="s">
        <v>552</v>
      </c>
      <c r="B182" s="230">
        <v>34000</v>
      </c>
      <c r="C182" s="230">
        <v>0</v>
      </c>
      <c r="D182" s="231">
        <v>0</v>
      </c>
      <c r="E182" s="231">
        <v>90</v>
      </c>
    </row>
    <row r="183" spans="1:17" s="198" customFormat="1" x14ac:dyDescent="0.25">
      <c r="A183" s="241" t="s">
        <v>553</v>
      </c>
      <c r="B183" s="232">
        <v>34000</v>
      </c>
      <c r="C183" s="232">
        <v>40</v>
      </c>
      <c r="D183" s="233">
        <v>90</v>
      </c>
      <c r="E183" s="233">
        <v>90</v>
      </c>
    </row>
    <row r="184" spans="1:17" s="198" customFormat="1" x14ac:dyDescent="0.25"/>
    <row r="185" spans="1:17" s="198" customFormat="1" x14ac:dyDescent="0.25"/>
    <row r="186" spans="1:17" s="198" customFormat="1" ht="30" x14ac:dyDescent="0.25">
      <c r="A186" s="234" t="s">
        <v>551</v>
      </c>
      <c r="B186" s="228" t="s">
        <v>5</v>
      </c>
      <c r="C186" s="229" t="s">
        <v>6</v>
      </c>
      <c r="D186" s="229" t="s">
        <v>7</v>
      </c>
      <c r="E186" s="229" t="s">
        <v>361</v>
      </c>
    </row>
    <row r="187" spans="1:17" s="198" customFormat="1" x14ac:dyDescent="0.25">
      <c r="A187" s="241" t="s">
        <v>554</v>
      </c>
      <c r="B187" s="230">
        <v>34000</v>
      </c>
      <c r="C187" s="231">
        <v>40</v>
      </c>
      <c r="D187" s="231">
        <v>90</v>
      </c>
      <c r="E187" s="231">
        <v>70</v>
      </c>
    </row>
    <row r="188" spans="1:17" s="198" customFormat="1" x14ac:dyDescent="0.25">
      <c r="A188" s="241" t="s">
        <v>555</v>
      </c>
      <c r="B188" s="232">
        <v>34000</v>
      </c>
      <c r="C188" s="233">
        <v>40</v>
      </c>
      <c r="D188" s="233">
        <v>90</v>
      </c>
      <c r="E188" s="233">
        <v>70</v>
      </c>
    </row>
    <row r="189" spans="1:17" x14ac:dyDescent="0.25">
      <c r="A189" s="198"/>
      <c r="B189" s="198"/>
      <c r="C189" s="198"/>
      <c r="D189" s="198"/>
      <c r="E189" s="198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</row>
    <row r="190" spans="1:17" s="198" customFormat="1" x14ac:dyDescent="0.25">
      <c r="A190" s="255" t="s">
        <v>556</v>
      </c>
      <c r="B190" s="212" t="s">
        <v>4</v>
      </c>
      <c r="C190" s="95" t="s">
        <v>5</v>
      </c>
      <c r="D190" s="95" t="s">
        <v>6</v>
      </c>
      <c r="E190" s="95" t="s">
        <v>7</v>
      </c>
      <c r="F190" s="95" t="s">
        <v>361</v>
      </c>
      <c r="L190" s="199"/>
      <c r="M190" s="200"/>
    </row>
    <row r="191" spans="1:17" s="198" customFormat="1" ht="15.75" thickBot="1" x14ac:dyDescent="0.3">
      <c r="A191" s="256"/>
      <c r="B191" s="184">
        <v>15000</v>
      </c>
      <c r="C191" s="164">
        <v>31000</v>
      </c>
      <c r="D191" s="164">
        <v>40</v>
      </c>
      <c r="E191" s="164">
        <v>90</v>
      </c>
      <c r="F191" s="164">
        <v>70</v>
      </c>
      <c r="L191" s="199"/>
      <c r="M191" s="201"/>
    </row>
    <row r="192" spans="1:17" s="198" customFormat="1" ht="15.75" thickBot="1" x14ac:dyDescent="0.3">
      <c r="A192" s="213" t="s">
        <v>557</v>
      </c>
      <c r="B192" s="184">
        <v>15000</v>
      </c>
      <c r="C192" s="164">
        <v>31000</v>
      </c>
      <c r="D192" s="164">
        <v>40</v>
      </c>
      <c r="E192" s="164">
        <v>90</v>
      </c>
      <c r="F192" s="164">
        <v>70</v>
      </c>
      <c r="L192" s="211"/>
      <c r="M192" s="201"/>
    </row>
    <row r="193" spans="1:17" x14ac:dyDescent="0.25">
      <c r="A193" s="198"/>
      <c r="B193" s="198"/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</row>
    <row r="194" spans="1:17" x14ac:dyDescent="0.25">
      <c r="A194" s="198"/>
      <c r="B194" s="198"/>
      <c r="C194" s="198"/>
      <c r="D194" s="198"/>
      <c r="E194" s="198"/>
      <c r="F194" s="198"/>
      <c r="G194" s="198"/>
      <c r="H194" s="198"/>
      <c r="I194" s="198"/>
      <c r="J194" s="106"/>
      <c r="K194" s="198"/>
      <c r="L194" s="199"/>
      <c r="M194" s="200"/>
      <c r="N194" s="198"/>
      <c r="O194" s="198"/>
      <c r="P194" s="198"/>
      <c r="Q194" s="198"/>
    </row>
    <row r="195" spans="1:17" ht="15.75" thickBot="1" x14ac:dyDescent="0.3">
      <c r="A195" s="198" t="s">
        <v>558</v>
      </c>
      <c r="B195" s="198"/>
      <c r="C195" s="1">
        <v>44174</v>
      </c>
      <c r="D195" s="198"/>
      <c r="E195" s="198"/>
      <c r="F195" s="198"/>
      <c r="G195" s="198"/>
      <c r="H195" s="198"/>
      <c r="I195" s="198"/>
      <c r="J195" s="198"/>
      <c r="K195" s="198"/>
      <c r="L195" s="199"/>
      <c r="M195" s="200"/>
      <c r="N195" s="198"/>
      <c r="O195" s="198"/>
      <c r="P195" s="198"/>
      <c r="Q195" s="198"/>
    </row>
    <row r="196" spans="1:17" x14ac:dyDescent="0.25">
      <c r="A196" s="255" t="s">
        <v>559</v>
      </c>
      <c r="B196" s="212" t="s">
        <v>4</v>
      </c>
      <c r="C196" s="95" t="s">
        <v>5</v>
      </c>
      <c r="D196" s="95" t="s">
        <v>6</v>
      </c>
      <c r="E196" s="95" t="s">
        <v>7</v>
      </c>
      <c r="F196" s="95" t="s">
        <v>361</v>
      </c>
      <c r="G196" s="198"/>
      <c r="H196" s="198"/>
      <c r="I196" s="198"/>
      <c r="J196" s="198"/>
      <c r="K196" s="198"/>
      <c r="L196" s="199"/>
      <c r="M196" s="200"/>
      <c r="N196" s="198"/>
      <c r="O196" s="198"/>
      <c r="P196" s="198"/>
      <c r="Q196" s="198"/>
    </row>
    <row r="197" spans="1:17" ht="15.75" thickBot="1" x14ac:dyDescent="0.3">
      <c r="A197" s="256"/>
      <c r="B197" s="184">
        <v>20000</v>
      </c>
      <c r="C197" s="164">
        <v>34000</v>
      </c>
      <c r="D197" s="164">
        <v>50</v>
      </c>
      <c r="E197" s="164">
        <v>90</v>
      </c>
      <c r="F197" s="164">
        <v>70</v>
      </c>
      <c r="G197" s="198"/>
      <c r="H197" s="198"/>
      <c r="I197" s="198"/>
      <c r="J197" s="198"/>
      <c r="K197" s="198"/>
      <c r="L197" s="199"/>
      <c r="M197" s="201"/>
      <c r="N197" s="198"/>
      <c r="O197" s="198"/>
      <c r="P197" s="198"/>
      <c r="Q197" s="198"/>
    </row>
    <row r="198" spans="1:17" s="198" customFormat="1" ht="15.75" thickBot="1" x14ac:dyDescent="0.3">
      <c r="A198" s="213" t="s">
        <v>560</v>
      </c>
      <c r="B198" s="184">
        <v>20000</v>
      </c>
      <c r="C198" s="164">
        <v>34000</v>
      </c>
      <c r="D198" s="164">
        <v>50</v>
      </c>
      <c r="E198" s="164">
        <v>90</v>
      </c>
      <c r="F198" s="164">
        <v>70</v>
      </c>
      <c r="L198" s="211"/>
      <c r="M198" s="201"/>
    </row>
    <row r="199" spans="1:17" s="163" customFormat="1" ht="15.75" thickBot="1" x14ac:dyDescent="0.3">
      <c r="A199" s="214"/>
    </row>
    <row r="200" spans="1:17" ht="15.75" thickBot="1" x14ac:dyDescent="0.3">
      <c r="A200" s="198"/>
      <c r="B200" s="198"/>
      <c r="C200" s="198"/>
      <c r="D200" s="198"/>
      <c r="E200" s="198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</row>
    <row r="201" spans="1:17" ht="45" x14ac:dyDescent="0.25">
      <c r="A201" s="186" t="s">
        <v>360</v>
      </c>
      <c r="B201" s="95" t="s">
        <v>4</v>
      </c>
      <c r="C201" s="95" t="s">
        <v>5</v>
      </c>
      <c r="D201" s="95" t="s">
        <v>6</v>
      </c>
      <c r="E201" s="95" t="s">
        <v>7</v>
      </c>
      <c r="F201" s="95" t="s">
        <v>361</v>
      </c>
      <c r="G201" s="124" t="s">
        <v>307</v>
      </c>
      <c r="H201" s="124" t="s">
        <v>561</v>
      </c>
      <c r="I201" s="124" t="s">
        <v>562</v>
      </c>
      <c r="J201" s="198"/>
      <c r="K201" s="198"/>
      <c r="L201" s="198"/>
      <c r="M201" s="198"/>
      <c r="N201" s="198"/>
      <c r="O201" s="198"/>
      <c r="P201" s="198"/>
      <c r="Q201" s="198"/>
    </row>
    <row r="202" spans="1:17" ht="15.75" thickBot="1" x14ac:dyDescent="0.3">
      <c r="A202" s="165" t="s">
        <v>563</v>
      </c>
      <c r="B202" s="164">
        <v>2700</v>
      </c>
      <c r="C202" s="164">
        <v>3010</v>
      </c>
      <c r="D202" s="164">
        <v>35</v>
      </c>
      <c r="E202" s="164">
        <v>14</v>
      </c>
      <c r="F202" s="164">
        <v>121</v>
      </c>
      <c r="G202" s="164">
        <v>935</v>
      </c>
      <c r="H202" s="164">
        <v>30</v>
      </c>
      <c r="I202" s="164">
        <v>200</v>
      </c>
      <c r="J202" s="198"/>
      <c r="K202" s="198"/>
      <c r="L202" s="198"/>
      <c r="M202" s="198"/>
      <c r="N202" s="198"/>
      <c r="O202" s="198"/>
      <c r="P202" s="198"/>
      <c r="Q202" s="198"/>
    </row>
    <row r="203" spans="1:17" ht="15.75" thickBot="1" x14ac:dyDescent="0.3">
      <c r="A203" s="166" t="s">
        <v>370</v>
      </c>
      <c r="B203" s="72">
        <v>20290</v>
      </c>
      <c r="C203" s="72">
        <v>22440</v>
      </c>
      <c r="D203" s="72">
        <v>16</v>
      </c>
      <c r="E203" s="72">
        <v>46</v>
      </c>
      <c r="F203" s="164">
        <v>172</v>
      </c>
      <c r="G203" s="164">
        <v>344</v>
      </c>
      <c r="H203" s="164">
        <v>10</v>
      </c>
      <c r="I203" s="164">
        <v>50</v>
      </c>
      <c r="J203" s="198"/>
      <c r="K203" s="198"/>
      <c r="L203" s="198"/>
      <c r="M203" s="198"/>
      <c r="N203" s="198"/>
      <c r="O203" s="198"/>
      <c r="P203" s="198"/>
      <c r="Q203" s="198"/>
    </row>
    <row r="204" spans="1:17" ht="15.75" thickBot="1" x14ac:dyDescent="0.3">
      <c r="A204" s="167" t="s">
        <v>564</v>
      </c>
      <c r="B204" s="164">
        <v>21000</v>
      </c>
      <c r="C204" s="164">
        <v>24000</v>
      </c>
      <c r="D204" s="164">
        <v>20</v>
      </c>
      <c r="E204" s="164">
        <v>50</v>
      </c>
      <c r="F204" s="164">
        <v>50</v>
      </c>
      <c r="G204" s="164">
        <v>0</v>
      </c>
      <c r="H204" s="164">
        <v>0</v>
      </c>
      <c r="I204" s="164">
        <v>0</v>
      </c>
      <c r="J204" s="198"/>
      <c r="K204" s="198"/>
      <c r="L204" s="198"/>
      <c r="M204" s="198"/>
      <c r="N204" s="198"/>
      <c r="O204" s="198"/>
      <c r="P204" s="198"/>
      <c r="Q204" s="198"/>
    </row>
    <row r="205" spans="1:17" x14ac:dyDescent="0.25">
      <c r="A205" s="198"/>
      <c r="B205" s="198"/>
      <c r="C205" s="106">
        <v>716</v>
      </c>
      <c r="D205" s="198"/>
      <c r="E205" s="106">
        <v>310</v>
      </c>
      <c r="F205" s="198"/>
      <c r="G205" s="106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</row>
    <row r="206" spans="1:17" x14ac:dyDescent="0.25">
      <c r="A206" s="198"/>
      <c r="B206" s="198"/>
      <c r="C206" s="198"/>
      <c r="D206" s="198"/>
      <c r="E206" s="198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</row>
    <row r="207" spans="1:17" x14ac:dyDescent="0.25">
      <c r="A207" s="198"/>
      <c r="B207" s="198"/>
      <c r="C207" s="198"/>
      <c r="D207" s="198"/>
      <c r="E207" s="198"/>
      <c r="F207" s="198"/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</row>
    <row r="208" spans="1:17" ht="15.75" thickBot="1" x14ac:dyDescent="0.3">
      <c r="A208" s="198"/>
      <c r="B208" s="198"/>
      <c r="C208" s="198"/>
      <c r="D208" s="198"/>
      <c r="E208" s="198"/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</row>
    <row r="209" spans="1:17" ht="45" x14ac:dyDescent="0.25">
      <c r="A209" s="186" t="s">
        <v>360</v>
      </c>
      <c r="B209" s="95" t="s">
        <v>4</v>
      </c>
      <c r="C209" s="95" t="s">
        <v>5</v>
      </c>
      <c r="D209" s="95" t="s">
        <v>6</v>
      </c>
      <c r="E209" s="95" t="s">
        <v>7</v>
      </c>
      <c r="F209" s="95" t="s">
        <v>361</v>
      </c>
      <c r="G209" s="124" t="s">
        <v>307</v>
      </c>
      <c r="H209" s="124" t="s">
        <v>561</v>
      </c>
      <c r="I209" s="124" t="s">
        <v>562</v>
      </c>
      <c r="J209" s="198"/>
      <c r="K209" s="198"/>
      <c r="L209" s="198"/>
      <c r="M209" s="198"/>
      <c r="N209" s="198"/>
      <c r="O209" s="198"/>
      <c r="P209" s="198"/>
      <c r="Q209" s="198"/>
    </row>
    <row r="210" spans="1:17" ht="15.75" thickBot="1" x14ac:dyDescent="0.3">
      <c r="A210" s="165" t="s">
        <v>563</v>
      </c>
      <c r="B210" s="164">
        <v>1800</v>
      </c>
      <c r="C210" s="164">
        <v>1560</v>
      </c>
      <c r="D210" s="164">
        <v>35</v>
      </c>
      <c r="E210" s="164">
        <v>14</v>
      </c>
      <c r="F210" s="164">
        <v>121</v>
      </c>
      <c r="G210" s="164">
        <v>535</v>
      </c>
      <c r="H210" s="164">
        <v>30</v>
      </c>
      <c r="I210" s="164">
        <v>200</v>
      </c>
      <c r="J210" s="198"/>
      <c r="K210" s="198"/>
      <c r="L210" s="198"/>
      <c r="M210" s="198"/>
      <c r="N210" s="198"/>
      <c r="O210" s="198"/>
      <c r="P210" s="198"/>
      <c r="Q210" s="198"/>
    </row>
    <row r="211" spans="1:17" ht="15.75" thickBot="1" x14ac:dyDescent="0.3">
      <c r="A211" s="166" t="s">
        <v>370</v>
      </c>
      <c r="B211" s="72">
        <v>20290</v>
      </c>
      <c r="C211" s="72">
        <v>22440</v>
      </c>
      <c r="D211" s="72">
        <v>16</v>
      </c>
      <c r="E211" s="72">
        <v>46</v>
      </c>
      <c r="F211" s="164">
        <v>172</v>
      </c>
      <c r="G211" s="164">
        <v>344</v>
      </c>
      <c r="H211" s="164">
        <v>10</v>
      </c>
      <c r="I211" s="164">
        <v>50</v>
      </c>
      <c r="J211" s="198">
        <f>60*250</f>
        <v>15000</v>
      </c>
      <c r="K211" s="198"/>
      <c r="L211" s="198"/>
      <c r="M211" s="198"/>
      <c r="N211" s="198"/>
      <c r="O211" s="198"/>
      <c r="P211" s="198"/>
      <c r="Q211" s="198"/>
    </row>
    <row r="212" spans="1:17" ht="15.75" thickBot="1" x14ac:dyDescent="0.3">
      <c r="A212" s="167" t="s">
        <v>565</v>
      </c>
      <c r="B212" s="164">
        <v>21000</v>
      </c>
      <c r="C212" s="164">
        <v>25000</v>
      </c>
      <c r="D212" s="164">
        <v>40</v>
      </c>
      <c r="E212" s="164">
        <v>50</v>
      </c>
      <c r="F212" s="164">
        <v>50</v>
      </c>
      <c r="G212" s="164">
        <v>0</v>
      </c>
      <c r="H212" s="164">
        <v>0</v>
      </c>
      <c r="I212" s="164">
        <v>0</v>
      </c>
      <c r="J212" s="198"/>
      <c r="K212" s="198"/>
      <c r="L212" s="198"/>
      <c r="M212" s="198"/>
      <c r="N212" s="198"/>
      <c r="O212" s="198"/>
      <c r="P212" s="198"/>
      <c r="Q212" s="198"/>
    </row>
    <row r="213" spans="1:17" ht="15.75" thickBot="1" x14ac:dyDescent="0.3">
      <c r="A213" s="167" t="s">
        <v>566</v>
      </c>
      <c r="B213" s="164">
        <v>27000</v>
      </c>
      <c r="C213" s="164">
        <v>28000</v>
      </c>
      <c r="D213" s="164">
        <v>20</v>
      </c>
      <c r="E213" s="164">
        <v>50</v>
      </c>
      <c r="F213" s="164">
        <v>172</v>
      </c>
      <c r="G213" s="164">
        <v>100</v>
      </c>
      <c r="H213" s="164">
        <v>0</v>
      </c>
      <c r="I213" s="164">
        <v>0</v>
      </c>
      <c r="J213" s="198"/>
      <c r="K213" s="198"/>
      <c r="L213" s="198"/>
      <c r="M213" s="198"/>
      <c r="N213" s="198"/>
      <c r="O213" s="198"/>
      <c r="P213" s="198"/>
      <c r="Q213" s="198"/>
    </row>
    <row r="214" spans="1:17" ht="15.75" thickBot="1" x14ac:dyDescent="0.3">
      <c r="A214" s="167" t="s">
        <v>567</v>
      </c>
      <c r="B214" s="164">
        <v>27000</v>
      </c>
      <c r="C214" s="164">
        <v>28000</v>
      </c>
      <c r="D214" s="164">
        <v>20</v>
      </c>
      <c r="E214" s="164">
        <v>50</v>
      </c>
      <c r="F214" s="164">
        <v>172</v>
      </c>
      <c r="G214" s="164">
        <v>100</v>
      </c>
      <c r="H214" s="164">
        <v>0</v>
      </c>
      <c r="I214" s="164">
        <v>0</v>
      </c>
      <c r="J214" s="198">
        <f>+C214/60</f>
        <v>466.66666666666669</v>
      </c>
      <c r="K214" s="198">
        <f>+J214+250</f>
        <v>716.66666666666674</v>
      </c>
      <c r="L214" s="198"/>
      <c r="M214" s="198"/>
      <c r="N214" s="198"/>
      <c r="O214" s="198"/>
      <c r="P214" s="198"/>
      <c r="Q214" s="198"/>
    </row>
    <row r="215" spans="1:17" x14ac:dyDescent="0.25">
      <c r="A215" s="198"/>
      <c r="B215" s="198"/>
      <c r="C215" s="198"/>
      <c r="D215" s="198"/>
      <c r="E215" s="198"/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</row>
    <row r="216" spans="1:17" x14ac:dyDescent="0.25">
      <c r="A216" s="198"/>
      <c r="B216" s="198"/>
      <c r="C216" s="198"/>
      <c r="D216" s="198"/>
      <c r="E216" s="198"/>
      <c r="F216" s="198"/>
      <c r="G216" s="198"/>
      <c r="H216" s="198"/>
      <c r="I216" s="198"/>
      <c r="J216" s="198"/>
      <c r="K216" s="198"/>
      <c r="L216" s="198"/>
      <c r="M216" s="198"/>
      <c r="N216" s="198">
        <f>200/20</f>
        <v>10</v>
      </c>
      <c r="O216" s="198"/>
      <c r="P216" s="198"/>
      <c r="Q216" s="198"/>
    </row>
    <row r="217" spans="1:17" x14ac:dyDescent="0.25">
      <c r="A217" s="198"/>
      <c r="B217" s="198"/>
      <c r="C217" s="198"/>
      <c r="D217" s="198"/>
      <c r="E217" s="198"/>
      <c r="F217" s="198"/>
      <c r="G217" s="198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</row>
    <row r="218" spans="1:17" x14ac:dyDescent="0.25">
      <c r="A218" s="198"/>
      <c r="B218" s="198"/>
      <c r="C218" s="198"/>
      <c r="D218" s="198"/>
      <c r="E218" s="198"/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</row>
    <row r="219" spans="1:17" x14ac:dyDescent="0.25">
      <c r="A219" s="198"/>
      <c r="B219" s="198"/>
      <c r="C219" s="198"/>
      <c r="D219" s="198"/>
      <c r="E219" s="198"/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</row>
    <row r="220" spans="1:17" ht="15.75" thickBot="1" x14ac:dyDescent="0.3">
      <c r="A220" s="198"/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</row>
    <row r="221" spans="1:17" ht="27.75" customHeight="1" x14ac:dyDescent="0.25">
      <c r="A221" s="94" t="s">
        <v>568</v>
      </c>
      <c r="B221" s="95" t="s">
        <v>4</v>
      </c>
      <c r="C221" s="95" t="s">
        <v>5</v>
      </c>
      <c r="D221" s="95" t="s">
        <v>6</v>
      </c>
      <c r="E221" s="95" t="s">
        <v>7</v>
      </c>
      <c r="F221" s="95" t="s">
        <v>8</v>
      </c>
      <c r="G221" s="95" t="s">
        <v>361</v>
      </c>
      <c r="H221" s="125" t="s">
        <v>362</v>
      </c>
      <c r="I221" s="124" t="s">
        <v>363</v>
      </c>
      <c r="J221" s="124" t="s">
        <v>364</v>
      </c>
      <c r="K221" s="124" t="s">
        <v>307</v>
      </c>
      <c r="L221" s="124" t="s">
        <v>309</v>
      </c>
      <c r="M221" s="124" t="s">
        <v>365</v>
      </c>
      <c r="N221" s="124" t="s">
        <v>366</v>
      </c>
      <c r="O221" s="198"/>
      <c r="P221" s="198"/>
      <c r="Q221" s="198"/>
    </row>
    <row r="222" spans="1:17" x14ac:dyDescent="0.25">
      <c r="A222" s="11" t="s">
        <v>569</v>
      </c>
      <c r="B222" s="11">
        <v>15600</v>
      </c>
      <c r="C222" s="11">
        <v>18600</v>
      </c>
      <c r="D222" s="11">
        <v>19</v>
      </c>
      <c r="E222" s="11">
        <v>37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98"/>
      <c r="P222" s="198"/>
      <c r="Q222" s="198"/>
    </row>
    <row r="223" spans="1:17" x14ac:dyDescent="0.25">
      <c r="A223" s="11" t="s">
        <v>570</v>
      </c>
      <c r="B223" s="11">
        <v>18180</v>
      </c>
      <c r="C223" s="11">
        <v>18180</v>
      </c>
      <c r="D223" s="11">
        <v>0</v>
      </c>
      <c r="E223" s="11">
        <v>0</v>
      </c>
      <c r="F223" s="11">
        <v>0</v>
      </c>
      <c r="G223" s="11">
        <v>606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98"/>
      <c r="P223" s="198"/>
      <c r="Q223" s="198"/>
    </row>
    <row r="224" spans="1:17" x14ac:dyDescent="0.25">
      <c r="A224" s="11" t="s">
        <v>571</v>
      </c>
      <c r="B224" s="11">
        <v>5160</v>
      </c>
      <c r="C224" s="11">
        <v>0</v>
      </c>
      <c r="D224" s="11">
        <v>0</v>
      </c>
      <c r="E224" s="11">
        <v>0</v>
      </c>
      <c r="F224" s="11">
        <v>0</v>
      </c>
      <c r="G224" s="11">
        <f>86*2</f>
        <v>172</v>
      </c>
      <c r="H224" s="11">
        <v>0</v>
      </c>
      <c r="I224" s="11">
        <v>0</v>
      </c>
      <c r="J224" s="11">
        <v>0</v>
      </c>
      <c r="K224" s="11">
        <f>4*86</f>
        <v>344</v>
      </c>
      <c r="L224" s="11">
        <v>0</v>
      </c>
      <c r="M224" s="11">
        <f>5*86</f>
        <v>430</v>
      </c>
      <c r="N224" s="11">
        <v>0</v>
      </c>
      <c r="O224" s="198"/>
      <c r="P224" s="198"/>
      <c r="Q224" s="198"/>
    </row>
    <row r="225" spans="1:17" x14ac:dyDescent="0.25">
      <c r="A225" s="127" t="s">
        <v>305</v>
      </c>
      <c r="B225" s="15">
        <f>SUM(B222:B224)</f>
        <v>38940</v>
      </c>
      <c r="C225" s="15">
        <f t="shared" ref="C225:N225" si="6">SUM(C222:C224)</f>
        <v>36780</v>
      </c>
      <c r="D225" s="15">
        <f t="shared" si="6"/>
        <v>19</v>
      </c>
      <c r="E225" s="15">
        <f t="shared" si="6"/>
        <v>37</v>
      </c>
      <c r="F225" s="15">
        <f t="shared" si="6"/>
        <v>0</v>
      </c>
      <c r="G225" s="15">
        <f t="shared" si="6"/>
        <v>778</v>
      </c>
      <c r="H225" s="15">
        <f t="shared" si="6"/>
        <v>0</v>
      </c>
      <c r="I225" s="15">
        <f t="shared" si="6"/>
        <v>0</v>
      </c>
      <c r="J225" s="15">
        <f t="shared" si="6"/>
        <v>0</v>
      </c>
      <c r="K225" s="15">
        <f t="shared" si="6"/>
        <v>344</v>
      </c>
      <c r="L225" s="15">
        <f t="shared" si="6"/>
        <v>0</v>
      </c>
      <c r="M225" s="15">
        <f t="shared" si="6"/>
        <v>430</v>
      </c>
      <c r="N225" s="15">
        <f t="shared" si="6"/>
        <v>0</v>
      </c>
      <c r="O225" s="198"/>
      <c r="P225" s="198"/>
      <c r="Q225" s="198"/>
    </row>
    <row r="226" spans="1:17" x14ac:dyDescent="0.25">
      <c r="A226" s="198"/>
      <c r="B226" s="198"/>
      <c r="C226" s="198"/>
      <c r="D226" s="198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</row>
    <row r="227" spans="1:17" x14ac:dyDescent="0.25">
      <c r="A227" s="198"/>
      <c r="B227" s="198"/>
      <c r="C227" s="198"/>
      <c r="D227" s="198"/>
      <c r="E227" s="198"/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</row>
    <row r="228" spans="1:17" ht="15.75" thickBot="1" x14ac:dyDescent="0.3">
      <c r="A228" s="198"/>
      <c r="B228" s="36"/>
      <c r="C228" s="36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</row>
    <row r="229" spans="1:17" ht="45" x14ac:dyDescent="0.25">
      <c r="A229" s="186" t="s">
        <v>360</v>
      </c>
      <c r="B229" s="95" t="s">
        <v>4</v>
      </c>
      <c r="C229" s="95" t="s">
        <v>5</v>
      </c>
      <c r="D229" s="95" t="s">
        <v>6</v>
      </c>
      <c r="E229" s="95" t="s">
        <v>7</v>
      </c>
      <c r="F229" s="95" t="s">
        <v>361</v>
      </c>
      <c r="G229" s="124" t="s">
        <v>307</v>
      </c>
      <c r="H229" s="124" t="s">
        <v>561</v>
      </c>
      <c r="I229" s="124" t="s">
        <v>562</v>
      </c>
      <c r="J229" s="124" t="s">
        <v>572</v>
      </c>
      <c r="K229" s="198"/>
      <c r="L229" s="198"/>
      <c r="M229" s="198"/>
      <c r="N229" s="198"/>
      <c r="O229" s="198"/>
      <c r="P229" s="198"/>
      <c r="Q229" s="198"/>
    </row>
    <row r="230" spans="1:17" ht="15.75" thickBot="1" x14ac:dyDescent="0.3">
      <c r="A230" s="165" t="s">
        <v>563</v>
      </c>
      <c r="B230" s="164">
        <v>1800</v>
      </c>
      <c r="C230" s="164">
        <v>1560</v>
      </c>
      <c r="D230" s="164">
        <v>35</v>
      </c>
      <c r="E230" s="164">
        <v>14</v>
      </c>
      <c r="F230" s="164">
        <v>121</v>
      </c>
      <c r="G230" s="164">
        <v>535</v>
      </c>
      <c r="H230" s="164">
        <v>30</v>
      </c>
      <c r="I230" s="164">
        <v>200</v>
      </c>
      <c r="J230" s="164">
        <v>200</v>
      </c>
      <c r="K230" s="198"/>
      <c r="L230" s="198"/>
      <c r="M230" s="198"/>
      <c r="N230" s="198"/>
      <c r="O230" s="198"/>
      <c r="P230" s="198"/>
      <c r="Q230" s="198"/>
    </row>
    <row r="231" spans="1:17" ht="15.75" thickBot="1" x14ac:dyDescent="0.3">
      <c r="A231" s="166" t="s">
        <v>370</v>
      </c>
      <c r="B231" s="72">
        <v>20290</v>
      </c>
      <c r="C231" s="72">
        <v>22440</v>
      </c>
      <c r="D231" s="72">
        <v>16</v>
      </c>
      <c r="E231" s="72">
        <v>46</v>
      </c>
      <c r="F231" s="164">
        <v>172</v>
      </c>
      <c r="G231" s="164">
        <v>344</v>
      </c>
      <c r="H231" s="164">
        <v>10</v>
      </c>
      <c r="I231" s="164">
        <v>50</v>
      </c>
      <c r="J231" s="164">
        <v>50</v>
      </c>
      <c r="K231" s="198"/>
      <c r="L231" s="198"/>
      <c r="M231" s="198"/>
      <c r="N231" s="198"/>
      <c r="O231" s="198"/>
      <c r="P231" s="198"/>
      <c r="Q231" s="198"/>
    </row>
    <row r="232" spans="1:17" ht="15.75" thickBot="1" x14ac:dyDescent="0.3">
      <c r="A232" s="167" t="s">
        <v>565</v>
      </c>
      <c r="B232" s="164">
        <v>21000</v>
      </c>
      <c r="C232" s="164">
        <v>25000</v>
      </c>
      <c r="D232" s="164">
        <v>40</v>
      </c>
      <c r="E232" s="164">
        <v>50</v>
      </c>
      <c r="F232" s="164">
        <v>50</v>
      </c>
      <c r="G232" s="164">
        <v>0</v>
      </c>
      <c r="H232" s="164">
        <v>0</v>
      </c>
      <c r="I232" s="164">
        <v>0</v>
      </c>
      <c r="J232" s="164">
        <v>0</v>
      </c>
      <c r="K232" s="198"/>
      <c r="L232" s="198"/>
      <c r="M232" s="198"/>
      <c r="N232" s="198"/>
      <c r="O232" s="198"/>
      <c r="P232" s="198"/>
      <c r="Q232" s="198"/>
    </row>
    <row r="233" spans="1:17" ht="15.75" thickBot="1" x14ac:dyDescent="0.3">
      <c r="A233" s="167" t="s">
        <v>566</v>
      </c>
      <c r="B233" s="164">
        <v>27000</v>
      </c>
      <c r="C233" s="164">
        <v>28000</v>
      </c>
      <c r="D233" s="164">
        <v>20</v>
      </c>
      <c r="E233" s="164">
        <v>50</v>
      </c>
      <c r="F233" s="164">
        <v>172</v>
      </c>
      <c r="G233" s="164">
        <v>100</v>
      </c>
      <c r="H233" s="164">
        <v>0</v>
      </c>
      <c r="I233" s="164">
        <v>0</v>
      </c>
      <c r="J233" s="164">
        <v>50</v>
      </c>
      <c r="K233" s="198"/>
      <c r="L233" s="198"/>
      <c r="M233" s="198"/>
      <c r="N233" s="198"/>
      <c r="O233" s="198"/>
      <c r="P233" s="198"/>
      <c r="Q233" s="198"/>
    </row>
    <row r="234" spans="1:17" s="198" customFormat="1" ht="15.75" thickBot="1" x14ac:dyDescent="0.3">
      <c r="A234" s="167" t="s">
        <v>573</v>
      </c>
      <c r="B234" s="164">
        <v>27000</v>
      </c>
      <c r="C234" s="164">
        <v>28000</v>
      </c>
      <c r="D234" s="164">
        <v>24</v>
      </c>
      <c r="E234" s="164">
        <v>80</v>
      </c>
      <c r="F234" s="164">
        <v>172</v>
      </c>
      <c r="G234" s="164">
        <v>0</v>
      </c>
      <c r="H234" s="164">
        <v>0</v>
      </c>
      <c r="I234" s="164">
        <v>0</v>
      </c>
      <c r="J234" s="164">
        <v>200</v>
      </c>
      <c r="K234" s="198">
        <f>24000/60</f>
        <v>400</v>
      </c>
    </row>
    <row r="235" spans="1:17" x14ac:dyDescent="0.25">
      <c r="A235" s="77"/>
      <c r="B235" s="198"/>
      <c r="C235" s="198"/>
      <c r="D235" s="198"/>
      <c r="E235" s="198"/>
      <c r="F235" s="198"/>
      <c r="G235" s="198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</row>
    <row r="236" spans="1:17" x14ac:dyDescent="0.25">
      <c r="A236" s="198"/>
      <c r="B236" s="198"/>
      <c r="C236" s="198"/>
      <c r="D236" s="198"/>
      <c r="E236" s="198"/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</row>
    <row r="237" spans="1:17" x14ac:dyDescent="0.25">
      <c r="A237" s="198"/>
      <c r="B237" s="198"/>
      <c r="C237" s="198"/>
      <c r="D237" s="198"/>
      <c r="E237" s="198"/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</row>
    <row r="238" spans="1:17" x14ac:dyDescent="0.25">
      <c r="A238" s="198"/>
      <c r="B238" s="198"/>
      <c r="C238" s="198"/>
      <c r="D238" s="198"/>
      <c r="E238" s="198"/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</row>
    <row r="239" spans="1:17" x14ac:dyDescent="0.25">
      <c r="A239" s="198"/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</row>
    <row r="240" spans="1:17" x14ac:dyDescent="0.25">
      <c r="A240" s="198"/>
      <c r="B240" s="198"/>
      <c r="C240" s="198"/>
      <c r="D240" s="198"/>
      <c r="E240" s="198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</row>
    <row r="241" spans="1:17" x14ac:dyDescent="0.25">
      <c r="A241" s="198"/>
      <c r="B241" s="198"/>
      <c r="C241" s="198"/>
      <c r="D241" s="198"/>
      <c r="E241" s="198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</row>
    <row r="242" spans="1:17" x14ac:dyDescent="0.25">
      <c r="A242" s="198"/>
      <c r="B242" s="198"/>
      <c r="C242" s="198"/>
      <c r="D242" s="198"/>
      <c r="E242" s="198"/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</row>
  </sheetData>
  <mergeCells count="2">
    <mergeCell ref="A196:A197"/>
    <mergeCell ref="A190:A19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8"/>
  <sheetViews>
    <sheetView topLeftCell="A40" workbookViewId="0">
      <selection activeCell="B43" sqref="B43"/>
    </sheetView>
  </sheetViews>
  <sheetFormatPr baseColWidth="10" defaultColWidth="11.42578125" defaultRowHeight="15" x14ac:dyDescent="0.25"/>
  <cols>
    <col min="2" max="2" width="20" customWidth="1"/>
    <col min="3" max="3" width="30.28515625" customWidth="1"/>
  </cols>
  <sheetData>
    <row r="1" spans="1:19" x14ac:dyDescent="0.25">
      <c r="A1" s="198"/>
      <c r="B1" s="68" t="s">
        <v>574</v>
      </c>
      <c r="C1" s="68" t="s">
        <v>575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spans="1:19" ht="30" x14ac:dyDescent="0.25">
      <c r="A2" s="68" t="s">
        <v>106</v>
      </c>
      <c r="B2" s="68" t="s">
        <v>574</v>
      </c>
      <c r="C2" s="68" t="s">
        <v>575</v>
      </c>
      <c r="D2" s="30" t="s">
        <v>4</v>
      </c>
      <c r="E2" s="29" t="s">
        <v>5</v>
      </c>
      <c r="F2" s="29" t="s">
        <v>6</v>
      </c>
      <c r="G2" s="30" t="s">
        <v>7</v>
      </c>
      <c r="H2" s="30" t="s">
        <v>8</v>
      </c>
      <c r="I2" s="60" t="s">
        <v>576</v>
      </c>
      <c r="J2" s="60" t="s">
        <v>577</v>
      </c>
      <c r="K2" s="86" t="s">
        <v>578</v>
      </c>
      <c r="L2" s="81">
        <v>43929</v>
      </c>
      <c r="M2" s="198"/>
      <c r="N2" s="198"/>
      <c r="O2" s="198"/>
      <c r="P2" s="198"/>
      <c r="Q2" s="198"/>
      <c r="R2" s="198"/>
      <c r="S2" s="198"/>
    </row>
    <row r="3" spans="1:19" x14ac:dyDescent="0.25">
      <c r="A3" s="69">
        <v>1</v>
      </c>
      <c r="B3" s="8" t="s">
        <v>110</v>
      </c>
      <c r="C3" s="9" t="s">
        <v>111</v>
      </c>
      <c r="D3" s="11">
        <v>240</v>
      </c>
      <c r="E3" s="14">
        <v>240</v>
      </c>
      <c r="F3" s="11">
        <v>0</v>
      </c>
      <c r="G3" s="24">
        <v>1</v>
      </c>
      <c r="H3" s="34">
        <v>0</v>
      </c>
      <c r="I3" s="34"/>
      <c r="J3" s="84">
        <v>128385558</v>
      </c>
      <c r="K3" s="65">
        <v>43929</v>
      </c>
      <c r="L3" s="198"/>
      <c r="M3" s="198"/>
      <c r="N3" s="198"/>
      <c r="O3" s="198"/>
      <c r="P3" s="198"/>
      <c r="Q3" s="198"/>
      <c r="R3" s="198"/>
      <c r="S3" s="198"/>
    </row>
    <row r="4" spans="1:19" x14ac:dyDescent="0.25">
      <c r="A4" s="69">
        <v>2</v>
      </c>
      <c r="B4" s="8" t="s">
        <v>114</v>
      </c>
      <c r="C4" s="9" t="s">
        <v>115</v>
      </c>
      <c r="D4" s="11">
        <v>120</v>
      </c>
      <c r="E4" s="14">
        <v>120</v>
      </c>
      <c r="F4" s="11"/>
      <c r="G4" s="24">
        <v>1</v>
      </c>
      <c r="H4" s="34"/>
      <c r="I4" s="34"/>
      <c r="J4" s="85">
        <v>128385526</v>
      </c>
      <c r="K4" s="65">
        <v>43929</v>
      </c>
      <c r="L4" s="198" t="s">
        <v>5</v>
      </c>
      <c r="M4" s="198" t="s">
        <v>4</v>
      </c>
      <c r="N4" s="198"/>
      <c r="O4" s="198"/>
      <c r="P4" s="198"/>
      <c r="Q4" s="198"/>
      <c r="R4" s="198"/>
      <c r="S4" s="198"/>
    </row>
    <row r="5" spans="1:19" ht="30" x14ac:dyDescent="0.25">
      <c r="A5" s="69">
        <v>3</v>
      </c>
      <c r="B5" s="8" t="s">
        <v>122</v>
      </c>
      <c r="C5" s="9" t="s">
        <v>123</v>
      </c>
      <c r="D5" s="11">
        <v>60</v>
      </c>
      <c r="E5" s="14">
        <v>60</v>
      </c>
      <c r="F5" s="11">
        <v>0</v>
      </c>
      <c r="G5" s="24">
        <v>1</v>
      </c>
      <c r="H5" s="34">
        <v>0</v>
      </c>
      <c r="I5" s="34"/>
      <c r="J5" s="85">
        <v>128385553</v>
      </c>
      <c r="K5" s="65">
        <v>43929</v>
      </c>
      <c r="L5" s="198">
        <f>45*50</f>
        <v>2250</v>
      </c>
      <c r="M5" s="198"/>
      <c r="N5" s="198" t="s">
        <v>579</v>
      </c>
      <c r="O5" s="198" t="s">
        <v>580</v>
      </c>
      <c r="P5" s="198" t="s">
        <v>581</v>
      </c>
      <c r="Q5" s="198" t="s">
        <v>582</v>
      </c>
      <c r="R5" s="30" t="s">
        <v>7</v>
      </c>
      <c r="S5" s="198" t="s">
        <v>583</v>
      </c>
    </row>
    <row r="6" spans="1:19" x14ac:dyDescent="0.25">
      <c r="A6" s="69">
        <v>4</v>
      </c>
      <c r="B6" s="8" t="s">
        <v>125</v>
      </c>
      <c r="C6" s="9" t="s">
        <v>126</v>
      </c>
      <c r="D6" s="11">
        <v>60</v>
      </c>
      <c r="E6" s="14">
        <v>60</v>
      </c>
      <c r="F6" s="11">
        <v>0</v>
      </c>
      <c r="G6" s="24">
        <v>1</v>
      </c>
      <c r="H6" s="34">
        <v>0</v>
      </c>
      <c r="I6" s="34"/>
      <c r="J6" s="11">
        <v>128385543</v>
      </c>
      <c r="K6" s="65">
        <v>43929</v>
      </c>
      <c r="L6" s="198">
        <f>1900+800+500</f>
        <v>3200</v>
      </c>
      <c r="M6" s="198">
        <v>5500</v>
      </c>
      <c r="N6" s="198">
        <v>4700</v>
      </c>
      <c r="O6" s="198">
        <v>2</v>
      </c>
      <c r="P6" s="198">
        <v>5</v>
      </c>
      <c r="Q6" s="198">
        <v>30</v>
      </c>
      <c r="R6" s="198">
        <v>10</v>
      </c>
      <c r="S6" s="198">
        <v>35</v>
      </c>
    </row>
    <row r="7" spans="1:19" x14ac:dyDescent="0.25">
      <c r="A7" s="69">
        <v>5</v>
      </c>
      <c r="B7" s="8" t="s">
        <v>189</v>
      </c>
      <c r="C7" s="9" t="s">
        <v>190</v>
      </c>
      <c r="D7" s="11">
        <v>180</v>
      </c>
      <c r="E7" s="14">
        <v>180</v>
      </c>
      <c r="F7" s="11">
        <v>0</v>
      </c>
      <c r="G7" s="24">
        <v>1</v>
      </c>
      <c r="H7" s="34">
        <v>0</v>
      </c>
      <c r="I7" s="34"/>
      <c r="J7" s="85">
        <v>128385530</v>
      </c>
      <c r="K7" s="65">
        <v>43929</v>
      </c>
      <c r="L7" s="198">
        <f>SUM(L5:L6)</f>
        <v>5450</v>
      </c>
      <c r="M7" s="198">
        <v>3100</v>
      </c>
      <c r="N7" s="198"/>
      <c r="O7" s="198"/>
      <c r="P7" s="198"/>
      <c r="Q7" s="198"/>
      <c r="R7" s="198"/>
      <c r="S7" s="198"/>
    </row>
    <row r="8" spans="1:19" x14ac:dyDescent="0.25">
      <c r="A8" s="69">
        <v>6</v>
      </c>
      <c r="B8" s="8" t="s">
        <v>191</v>
      </c>
      <c r="C8" s="9" t="s">
        <v>192</v>
      </c>
      <c r="D8" s="11">
        <v>120</v>
      </c>
      <c r="E8" s="14">
        <v>120</v>
      </c>
      <c r="F8" s="11">
        <v>0</v>
      </c>
      <c r="G8" s="24">
        <v>1</v>
      </c>
      <c r="H8" s="34">
        <v>0</v>
      </c>
      <c r="I8" s="34"/>
      <c r="J8" s="11">
        <v>128385539</v>
      </c>
      <c r="K8" s="65">
        <v>43929</v>
      </c>
      <c r="L8" s="198"/>
      <c r="M8" s="198"/>
      <c r="N8" s="198"/>
      <c r="O8" s="198"/>
      <c r="P8" s="198"/>
      <c r="Q8" s="198"/>
      <c r="R8" s="198"/>
      <c r="S8" s="198"/>
    </row>
    <row r="9" spans="1:19" x14ac:dyDescent="0.25">
      <c r="A9" s="69">
        <v>7</v>
      </c>
      <c r="B9" s="8" t="s">
        <v>128</v>
      </c>
      <c r="C9" s="9" t="s">
        <v>129</v>
      </c>
      <c r="D9" s="11">
        <v>60</v>
      </c>
      <c r="E9" s="14">
        <v>60</v>
      </c>
      <c r="F9" s="11">
        <v>0</v>
      </c>
      <c r="G9" s="24">
        <v>1</v>
      </c>
      <c r="H9" s="34">
        <v>0</v>
      </c>
      <c r="I9" s="34"/>
      <c r="J9" s="11">
        <v>128385547</v>
      </c>
      <c r="K9" s="65">
        <v>43929</v>
      </c>
      <c r="L9" s="198"/>
      <c r="M9" s="198"/>
      <c r="N9" s="198"/>
      <c r="O9" s="198"/>
      <c r="P9" s="198"/>
      <c r="Q9" s="198"/>
      <c r="R9" s="198"/>
      <c r="S9" s="198"/>
    </row>
    <row r="10" spans="1:19" x14ac:dyDescent="0.25">
      <c r="A10" s="69">
        <v>8</v>
      </c>
      <c r="B10" s="8" t="s">
        <v>107</v>
      </c>
      <c r="C10" s="9" t="s">
        <v>109</v>
      </c>
      <c r="D10" s="11">
        <v>60</v>
      </c>
      <c r="E10" s="14">
        <v>60</v>
      </c>
      <c r="F10" s="11">
        <v>0</v>
      </c>
      <c r="G10" s="24">
        <v>1</v>
      </c>
      <c r="H10" s="34">
        <v>0</v>
      </c>
      <c r="I10" s="34"/>
      <c r="J10" s="11">
        <v>128385557</v>
      </c>
      <c r="K10" s="65">
        <v>43929</v>
      </c>
      <c r="L10" s="198"/>
      <c r="M10" s="198"/>
      <c r="N10" s="198"/>
      <c r="O10" s="198"/>
      <c r="P10" s="198"/>
      <c r="Q10" s="198"/>
      <c r="R10" s="198"/>
      <c r="S10" s="198"/>
    </row>
    <row r="11" spans="1:19" x14ac:dyDescent="0.25">
      <c r="A11" s="69">
        <v>9</v>
      </c>
      <c r="B11" s="8" t="s">
        <v>200</v>
      </c>
      <c r="C11" s="9" t="s">
        <v>201</v>
      </c>
      <c r="D11" s="11">
        <v>120</v>
      </c>
      <c r="E11" s="14">
        <v>120</v>
      </c>
      <c r="F11" s="11">
        <v>0</v>
      </c>
      <c r="G11" s="24">
        <v>1</v>
      </c>
      <c r="H11" s="34">
        <v>0</v>
      </c>
      <c r="I11" s="34"/>
      <c r="J11" s="11">
        <v>128385532</v>
      </c>
      <c r="K11" s="65">
        <v>43929</v>
      </c>
      <c r="L11" s="198"/>
      <c r="M11" s="198"/>
      <c r="N11" s="198"/>
      <c r="O11" s="198"/>
      <c r="P11" s="198"/>
      <c r="Q11" s="198"/>
      <c r="R11" s="198"/>
      <c r="S11" s="198"/>
    </row>
    <row r="12" spans="1:19" x14ac:dyDescent="0.25">
      <c r="A12" s="69">
        <v>10</v>
      </c>
      <c r="B12" s="8" t="s">
        <v>131</v>
      </c>
      <c r="C12" s="9" t="s">
        <v>132</v>
      </c>
      <c r="D12" s="11">
        <v>180</v>
      </c>
      <c r="E12" s="14">
        <v>180</v>
      </c>
      <c r="F12" s="11">
        <v>0</v>
      </c>
      <c r="G12" s="24">
        <v>1</v>
      </c>
      <c r="H12" s="34">
        <v>0</v>
      </c>
      <c r="I12" s="34"/>
      <c r="J12" s="84">
        <v>128385533</v>
      </c>
      <c r="K12" s="65">
        <v>43929</v>
      </c>
      <c r="L12" s="198"/>
      <c r="M12" s="198"/>
      <c r="N12" s="198"/>
      <c r="O12" s="198"/>
      <c r="P12" s="198"/>
      <c r="Q12" s="198"/>
      <c r="R12" s="198"/>
      <c r="S12" s="198"/>
    </row>
    <row r="13" spans="1:19" x14ac:dyDescent="0.25">
      <c r="A13" s="69">
        <v>11</v>
      </c>
      <c r="B13" s="8" t="s">
        <v>134</v>
      </c>
      <c r="C13" s="9" t="s">
        <v>135</v>
      </c>
      <c r="D13" s="11">
        <v>120</v>
      </c>
      <c r="E13" s="14">
        <v>120</v>
      </c>
      <c r="F13" s="11">
        <v>0</v>
      </c>
      <c r="G13" s="24">
        <v>1</v>
      </c>
      <c r="H13" s="34">
        <v>0</v>
      </c>
      <c r="I13" s="34"/>
      <c r="J13" s="11">
        <v>128385538</v>
      </c>
      <c r="K13" s="65">
        <v>43929</v>
      </c>
      <c r="L13" s="198"/>
      <c r="M13" s="198"/>
      <c r="N13" s="198"/>
      <c r="O13" s="198"/>
      <c r="P13" s="198"/>
      <c r="Q13" s="198"/>
      <c r="R13" s="198"/>
      <c r="S13" s="198"/>
    </row>
    <row r="14" spans="1:19" x14ac:dyDescent="0.25">
      <c r="A14" s="69">
        <v>12</v>
      </c>
      <c r="B14" s="8" t="s">
        <v>137</v>
      </c>
      <c r="C14" s="9" t="s">
        <v>138</v>
      </c>
      <c r="D14" s="11">
        <v>60</v>
      </c>
      <c r="E14" s="14">
        <v>60</v>
      </c>
      <c r="F14" s="11">
        <v>0</v>
      </c>
      <c r="G14" s="24">
        <v>1</v>
      </c>
      <c r="H14" s="34">
        <v>0</v>
      </c>
      <c r="I14" s="34"/>
      <c r="J14" s="11">
        <v>128385537</v>
      </c>
      <c r="K14" s="65">
        <v>43929</v>
      </c>
      <c r="L14" s="198"/>
      <c r="M14" s="198"/>
      <c r="N14" s="198"/>
      <c r="O14" s="198"/>
      <c r="P14" s="198"/>
      <c r="Q14" s="198"/>
      <c r="R14" s="198"/>
      <c r="S14" s="198"/>
    </row>
    <row r="15" spans="1:19" x14ac:dyDescent="0.25">
      <c r="A15" s="69">
        <v>13</v>
      </c>
      <c r="B15" s="8" t="s">
        <v>140</v>
      </c>
      <c r="C15" s="9" t="s">
        <v>141</v>
      </c>
      <c r="D15" s="11">
        <v>60</v>
      </c>
      <c r="E15" s="14">
        <v>60</v>
      </c>
      <c r="F15" s="11">
        <v>5</v>
      </c>
      <c r="G15" s="24">
        <v>1</v>
      </c>
      <c r="H15" s="34">
        <v>0</v>
      </c>
      <c r="I15" s="34" t="s">
        <v>269</v>
      </c>
      <c r="J15" s="11">
        <v>128385529</v>
      </c>
      <c r="K15" s="65">
        <v>43929</v>
      </c>
      <c r="L15" s="198"/>
      <c r="M15" s="198"/>
      <c r="N15" s="198"/>
      <c r="O15" s="198"/>
      <c r="P15" s="198"/>
      <c r="Q15" s="198"/>
      <c r="R15" s="198"/>
      <c r="S15" s="198"/>
    </row>
    <row r="16" spans="1:19" x14ac:dyDescent="0.25">
      <c r="A16" s="69">
        <v>14</v>
      </c>
      <c r="B16" s="8" t="s">
        <v>270</v>
      </c>
      <c r="C16" s="9" t="s">
        <v>143</v>
      </c>
      <c r="D16" s="11">
        <v>60</v>
      </c>
      <c r="E16" s="14">
        <v>60</v>
      </c>
      <c r="F16" s="11">
        <v>0</v>
      </c>
      <c r="G16" s="24">
        <v>1</v>
      </c>
      <c r="H16" s="34">
        <v>0</v>
      </c>
      <c r="I16" s="34"/>
      <c r="J16" s="84">
        <v>128385541</v>
      </c>
      <c r="K16" s="65">
        <v>43929</v>
      </c>
      <c r="L16" s="198"/>
      <c r="M16" s="198"/>
      <c r="N16" s="198"/>
      <c r="O16" s="198"/>
      <c r="P16" s="198"/>
      <c r="Q16" s="198"/>
      <c r="R16" s="198"/>
      <c r="S16" s="198"/>
    </row>
    <row r="17" spans="1:11" x14ac:dyDescent="0.25">
      <c r="A17" s="69">
        <v>15</v>
      </c>
      <c r="B17" s="8" t="s">
        <v>264</v>
      </c>
      <c r="C17" s="9" t="s">
        <v>256</v>
      </c>
      <c r="D17" s="11">
        <v>180</v>
      </c>
      <c r="E17" s="14">
        <v>180</v>
      </c>
      <c r="F17" s="11">
        <v>0</v>
      </c>
      <c r="G17" s="24">
        <v>2</v>
      </c>
      <c r="H17" s="34">
        <v>0</v>
      </c>
      <c r="I17" s="34"/>
      <c r="J17" s="11">
        <v>128385535</v>
      </c>
      <c r="K17" s="65">
        <v>43929</v>
      </c>
    </row>
    <row r="18" spans="1:11" x14ac:dyDescent="0.25">
      <c r="A18" s="69">
        <v>16</v>
      </c>
      <c r="B18" s="8" t="s">
        <v>144</v>
      </c>
      <c r="C18" s="9" t="s">
        <v>145</v>
      </c>
      <c r="D18" s="11">
        <v>240</v>
      </c>
      <c r="E18" s="14">
        <v>240</v>
      </c>
      <c r="F18" s="11">
        <v>0</v>
      </c>
      <c r="G18" s="24">
        <v>1</v>
      </c>
      <c r="H18" s="34"/>
      <c r="I18" s="34"/>
      <c r="J18" s="11">
        <v>128385536</v>
      </c>
      <c r="K18" s="65">
        <v>43929</v>
      </c>
    </row>
    <row r="19" spans="1:11" x14ac:dyDescent="0.25">
      <c r="A19" s="69">
        <v>17</v>
      </c>
      <c r="B19" s="8" t="s">
        <v>146</v>
      </c>
      <c r="C19" s="9" t="s">
        <v>147</v>
      </c>
      <c r="D19" s="11">
        <v>60</v>
      </c>
      <c r="E19" s="14">
        <v>60</v>
      </c>
      <c r="F19" s="11">
        <v>0</v>
      </c>
      <c r="G19" s="24">
        <v>1</v>
      </c>
      <c r="H19" s="34"/>
      <c r="I19" s="34"/>
      <c r="J19" s="11">
        <v>128385527</v>
      </c>
      <c r="K19" s="65">
        <v>43929</v>
      </c>
    </row>
    <row r="20" spans="1:11" ht="30" x14ac:dyDescent="0.25">
      <c r="A20" s="69">
        <v>18</v>
      </c>
      <c r="B20" s="8" t="s">
        <v>148</v>
      </c>
      <c r="C20" s="9" t="s">
        <v>149</v>
      </c>
      <c r="D20" s="11">
        <v>60</v>
      </c>
      <c r="E20" s="14">
        <v>60</v>
      </c>
      <c r="F20" s="11">
        <v>0</v>
      </c>
      <c r="G20" s="24">
        <v>1</v>
      </c>
      <c r="H20" s="34">
        <v>0</v>
      </c>
      <c r="I20" s="34"/>
      <c r="J20" s="11">
        <v>128385528</v>
      </c>
      <c r="K20" s="65">
        <v>43929</v>
      </c>
    </row>
    <row r="21" spans="1:11" ht="30" x14ac:dyDescent="0.25">
      <c r="A21" s="69">
        <v>19</v>
      </c>
      <c r="B21" s="8" t="s">
        <v>150</v>
      </c>
      <c r="C21" s="9" t="s">
        <v>151</v>
      </c>
      <c r="D21" s="11">
        <v>60</v>
      </c>
      <c r="E21" s="14">
        <v>60</v>
      </c>
      <c r="F21" s="11">
        <v>0</v>
      </c>
      <c r="G21" s="24">
        <v>1</v>
      </c>
      <c r="H21" s="34">
        <v>0</v>
      </c>
      <c r="I21" s="34"/>
      <c r="J21" s="11">
        <v>128385544</v>
      </c>
      <c r="K21" s="65">
        <v>43929</v>
      </c>
    </row>
    <row r="22" spans="1:11" x14ac:dyDescent="0.25">
      <c r="A22" s="69">
        <v>20</v>
      </c>
      <c r="B22" s="8" t="s">
        <v>152</v>
      </c>
      <c r="C22" s="9" t="s">
        <v>153</v>
      </c>
      <c r="D22" s="11">
        <v>60</v>
      </c>
      <c r="E22" s="14">
        <v>60</v>
      </c>
      <c r="F22" s="11">
        <v>0</v>
      </c>
      <c r="G22" s="24">
        <v>1</v>
      </c>
      <c r="H22" s="34">
        <v>0</v>
      </c>
      <c r="I22" s="34"/>
      <c r="J22" s="11">
        <v>128385551</v>
      </c>
      <c r="K22" s="65">
        <v>43929</v>
      </c>
    </row>
    <row r="23" spans="1:11" ht="30" x14ac:dyDescent="0.25">
      <c r="A23" s="69">
        <v>21</v>
      </c>
      <c r="B23" s="8" t="s">
        <v>154</v>
      </c>
      <c r="C23" s="9" t="s">
        <v>271</v>
      </c>
      <c r="D23" s="11">
        <v>120</v>
      </c>
      <c r="E23" s="14">
        <v>120</v>
      </c>
      <c r="F23" s="11">
        <v>0</v>
      </c>
      <c r="G23" s="24">
        <v>2</v>
      </c>
      <c r="H23" s="34">
        <v>0</v>
      </c>
      <c r="I23" s="34"/>
      <c r="J23" s="11">
        <v>128385552</v>
      </c>
      <c r="K23" s="65">
        <v>43929</v>
      </c>
    </row>
    <row r="24" spans="1:11" ht="30" x14ac:dyDescent="0.25">
      <c r="A24" s="69">
        <v>22</v>
      </c>
      <c r="B24" s="8" t="s">
        <v>156</v>
      </c>
      <c r="C24" s="9" t="s">
        <v>157</v>
      </c>
      <c r="D24" s="11">
        <v>60</v>
      </c>
      <c r="E24" s="14">
        <v>60</v>
      </c>
      <c r="F24" s="11">
        <v>0</v>
      </c>
      <c r="G24" s="24">
        <v>1</v>
      </c>
      <c r="H24" s="34">
        <v>0</v>
      </c>
      <c r="I24" s="34"/>
      <c r="J24" s="11">
        <v>128385534</v>
      </c>
      <c r="K24" s="65">
        <v>43929</v>
      </c>
    </row>
    <row r="25" spans="1:11" x14ac:dyDescent="0.25">
      <c r="A25" s="69">
        <v>23</v>
      </c>
      <c r="B25" s="8" t="s">
        <v>136</v>
      </c>
      <c r="C25" s="9" t="s">
        <v>158</v>
      </c>
      <c r="D25" s="11">
        <v>120</v>
      </c>
      <c r="E25" s="14">
        <v>120</v>
      </c>
      <c r="F25" s="11">
        <v>0</v>
      </c>
      <c r="G25" s="24">
        <v>1</v>
      </c>
      <c r="H25" s="34">
        <v>0</v>
      </c>
      <c r="I25" s="34"/>
      <c r="J25" s="11">
        <v>128385556</v>
      </c>
      <c r="K25" s="65">
        <v>43929</v>
      </c>
    </row>
    <row r="26" spans="1:11" x14ac:dyDescent="0.25">
      <c r="A26" s="69">
        <v>24</v>
      </c>
      <c r="B26" s="8" t="s">
        <v>159</v>
      </c>
      <c r="C26" s="9" t="s">
        <v>160</v>
      </c>
      <c r="D26" s="11">
        <v>180</v>
      </c>
      <c r="E26" s="14">
        <v>180</v>
      </c>
      <c r="F26" s="11">
        <v>0</v>
      </c>
      <c r="G26" s="24">
        <v>1</v>
      </c>
      <c r="H26" s="34">
        <v>0</v>
      </c>
      <c r="I26" s="34"/>
      <c r="J26" s="84">
        <v>128385521</v>
      </c>
      <c r="K26" s="65">
        <v>43929</v>
      </c>
    </row>
    <row r="27" spans="1:11" x14ac:dyDescent="0.25">
      <c r="A27" s="69">
        <v>25</v>
      </c>
      <c r="B27" s="8" t="s">
        <v>161</v>
      </c>
      <c r="C27" s="9" t="s">
        <v>162</v>
      </c>
      <c r="D27" s="11">
        <v>120</v>
      </c>
      <c r="E27" s="14">
        <v>120</v>
      </c>
      <c r="F27" s="11">
        <v>0</v>
      </c>
      <c r="G27" s="24">
        <v>1</v>
      </c>
      <c r="H27" s="34">
        <v>0</v>
      </c>
      <c r="I27" s="34"/>
      <c r="J27" s="84">
        <v>128385550</v>
      </c>
      <c r="K27" s="65">
        <v>43929</v>
      </c>
    </row>
    <row r="28" spans="1:11" x14ac:dyDescent="0.25">
      <c r="A28" s="69">
        <v>26</v>
      </c>
      <c r="B28" s="8" t="s">
        <v>267</v>
      </c>
      <c r="C28" s="9" t="s">
        <v>164</v>
      </c>
      <c r="D28" s="11">
        <v>60</v>
      </c>
      <c r="E28" s="14">
        <v>60</v>
      </c>
      <c r="F28" s="11">
        <v>0</v>
      </c>
      <c r="G28" s="24">
        <v>1</v>
      </c>
      <c r="H28" s="34">
        <v>0</v>
      </c>
      <c r="I28" s="34"/>
      <c r="J28" s="85">
        <v>128385549</v>
      </c>
      <c r="K28" s="65">
        <v>43929</v>
      </c>
    </row>
    <row r="29" spans="1:11" x14ac:dyDescent="0.25">
      <c r="A29" s="69">
        <v>27</v>
      </c>
      <c r="B29" s="8" t="s">
        <v>165</v>
      </c>
      <c r="C29" s="9" t="s">
        <v>166</v>
      </c>
      <c r="D29" s="11">
        <v>120</v>
      </c>
      <c r="E29" s="14">
        <v>120</v>
      </c>
      <c r="F29" s="11">
        <v>0</v>
      </c>
      <c r="G29" s="24">
        <v>1</v>
      </c>
      <c r="H29" s="34">
        <v>0</v>
      </c>
      <c r="I29" s="34"/>
      <c r="J29" s="11">
        <v>128385548</v>
      </c>
      <c r="K29" s="65">
        <v>43929</v>
      </c>
    </row>
    <row r="30" spans="1:11" ht="30" x14ac:dyDescent="0.25">
      <c r="A30" s="69">
        <v>28</v>
      </c>
      <c r="B30" s="8" t="s">
        <v>167</v>
      </c>
      <c r="C30" s="9" t="s">
        <v>272</v>
      </c>
      <c r="D30" s="11">
        <v>60</v>
      </c>
      <c r="E30" s="14">
        <v>60</v>
      </c>
      <c r="F30" s="11">
        <v>0</v>
      </c>
      <c r="G30" s="24">
        <v>1</v>
      </c>
      <c r="H30" s="34">
        <v>0</v>
      </c>
      <c r="I30" s="34"/>
      <c r="J30" s="84">
        <v>128385525</v>
      </c>
      <c r="K30" s="65">
        <v>43929</v>
      </c>
    </row>
    <row r="31" spans="1:11" x14ac:dyDescent="0.25">
      <c r="A31" s="69">
        <v>29</v>
      </c>
      <c r="B31" s="8" t="s">
        <v>169</v>
      </c>
      <c r="C31" s="9" t="s">
        <v>168</v>
      </c>
      <c r="D31" s="11">
        <v>60</v>
      </c>
      <c r="E31" s="14">
        <v>60</v>
      </c>
      <c r="F31" s="11">
        <v>0</v>
      </c>
      <c r="G31" s="24">
        <v>1</v>
      </c>
      <c r="H31" s="34">
        <v>0</v>
      </c>
      <c r="I31" s="34"/>
      <c r="J31" s="85">
        <v>128385524</v>
      </c>
      <c r="K31" s="65">
        <v>43929</v>
      </c>
    </row>
    <row r="32" spans="1:11" ht="30" x14ac:dyDescent="0.25">
      <c r="A32" s="69">
        <v>30</v>
      </c>
      <c r="B32" s="8" t="s">
        <v>170</v>
      </c>
      <c r="C32" s="9" t="s">
        <v>171</v>
      </c>
      <c r="D32" s="11">
        <v>120</v>
      </c>
      <c r="E32" s="14">
        <v>120</v>
      </c>
      <c r="F32" s="11">
        <v>1</v>
      </c>
      <c r="G32" s="24">
        <v>1</v>
      </c>
      <c r="H32" s="34">
        <v>0</v>
      </c>
      <c r="I32" s="34"/>
      <c r="J32" s="11">
        <v>128385554</v>
      </c>
      <c r="K32" s="65">
        <v>43929</v>
      </c>
    </row>
    <row r="33" spans="1:11" x14ac:dyDescent="0.25">
      <c r="A33" s="69">
        <v>31</v>
      </c>
      <c r="B33" s="8" t="s">
        <v>172</v>
      </c>
      <c r="C33" s="9" t="s">
        <v>173</v>
      </c>
      <c r="D33" s="11">
        <v>120</v>
      </c>
      <c r="E33" s="14">
        <v>120</v>
      </c>
      <c r="F33" s="11">
        <v>0</v>
      </c>
      <c r="G33" s="24">
        <v>1</v>
      </c>
      <c r="H33" s="34">
        <v>0</v>
      </c>
      <c r="I33" s="34"/>
      <c r="J33" s="11">
        <v>128385555</v>
      </c>
      <c r="K33" s="65">
        <v>43929</v>
      </c>
    </row>
    <row r="34" spans="1:11" x14ac:dyDescent="0.25">
      <c r="A34" s="69">
        <v>32</v>
      </c>
      <c r="B34" s="8" t="s">
        <v>255</v>
      </c>
      <c r="C34" s="9" t="s">
        <v>175</v>
      </c>
      <c r="D34" s="11">
        <v>120</v>
      </c>
      <c r="E34" s="14">
        <v>120</v>
      </c>
      <c r="F34" s="11">
        <v>0</v>
      </c>
      <c r="G34" s="24">
        <v>1</v>
      </c>
      <c r="H34" s="34">
        <v>0</v>
      </c>
      <c r="I34" s="34"/>
      <c r="J34" s="11">
        <v>128385520</v>
      </c>
      <c r="K34" s="65">
        <v>43929</v>
      </c>
    </row>
    <row r="35" spans="1:11" x14ac:dyDescent="0.25">
      <c r="A35" s="69">
        <v>33</v>
      </c>
      <c r="B35" s="8" t="s">
        <v>176</v>
      </c>
      <c r="C35" s="9" t="s">
        <v>177</v>
      </c>
      <c r="D35" s="11">
        <v>50</v>
      </c>
      <c r="E35" s="14">
        <v>50</v>
      </c>
      <c r="F35" s="11">
        <v>0</v>
      </c>
      <c r="G35" s="24">
        <v>1</v>
      </c>
      <c r="H35" s="34">
        <v>0</v>
      </c>
      <c r="I35" s="34"/>
      <c r="J35" s="85">
        <v>128385559</v>
      </c>
      <c r="K35" s="65">
        <v>43929</v>
      </c>
    </row>
    <row r="36" spans="1:11" x14ac:dyDescent="0.25">
      <c r="A36" s="69">
        <v>34</v>
      </c>
      <c r="B36" s="8" t="s">
        <v>178</v>
      </c>
      <c r="C36" s="9" t="s">
        <v>179</v>
      </c>
      <c r="D36" s="11">
        <v>180</v>
      </c>
      <c r="E36" s="14">
        <v>180</v>
      </c>
      <c r="F36" s="24">
        <v>1</v>
      </c>
      <c r="G36" s="24">
        <v>1</v>
      </c>
      <c r="H36" s="34">
        <v>0</v>
      </c>
      <c r="I36" s="34"/>
      <c r="J36" s="85">
        <v>128385522</v>
      </c>
      <c r="K36" s="65">
        <v>43929</v>
      </c>
    </row>
    <row r="37" spans="1:11" x14ac:dyDescent="0.25">
      <c r="A37" s="69">
        <v>35</v>
      </c>
      <c r="B37" s="8" t="s">
        <v>180</v>
      </c>
      <c r="C37" s="9" t="s">
        <v>177</v>
      </c>
      <c r="D37" s="11">
        <v>60</v>
      </c>
      <c r="E37" s="14">
        <v>60</v>
      </c>
      <c r="F37" s="11">
        <v>0</v>
      </c>
      <c r="G37" s="24">
        <v>1</v>
      </c>
      <c r="H37" s="34">
        <v>0</v>
      </c>
      <c r="I37" s="34"/>
      <c r="J37" s="11">
        <v>128385531</v>
      </c>
      <c r="K37" s="65">
        <v>43929</v>
      </c>
    </row>
    <row r="38" spans="1:11" x14ac:dyDescent="0.25">
      <c r="A38" s="69">
        <v>36</v>
      </c>
      <c r="B38" s="8" t="s">
        <v>181</v>
      </c>
      <c r="C38" s="9" t="s">
        <v>182</v>
      </c>
      <c r="D38" s="11">
        <v>120</v>
      </c>
      <c r="E38" s="14">
        <v>120</v>
      </c>
      <c r="F38" s="11">
        <v>0</v>
      </c>
      <c r="G38" s="24">
        <v>1</v>
      </c>
      <c r="H38" s="34">
        <v>0</v>
      </c>
      <c r="I38" s="34"/>
      <c r="J38" s="11">
        <v>128385523</v>
      </c>
      <c r="K38" s="65">
        <v>43929</v>
      </c>
    </row>
    <row r="39" spans="1:11" x14ac:dyDescent="0.25">
      <c r="A39" s="69">
        <v>37</v>
      </c>
      <c r="B39" s="8" t="s">
        <v>183</v>
      </c>
      <c r="C39" s="9" t="s">
        <v>184</v>
      </c>
      <c r="D39" s="11">
        <v>60</v>
      </c>
      <c r="E39" s="14">
        <v>60</v>
      </c>
      <c r="F39" s="11">
        <v>0</v>
      </c>
      <c r="G39" s="24">
        <v>1</v>
      </c>
      <c r="H39" s="34">
        <v>0</v>
      </c>
      <c r="I39" s="34"/>
      <c r="J39" s="11">
        <v>128385545</v>
      </c>
      <c r="K39" s="65">
        <v>43929</v>
      </c>
    </row>
    <row r="40" spans="1:11" x14ac:dyDescent="0.25">
      <c r="A40" s="69">
        <v>38</v>
      </c>
      <c r="B40" s="8" t="s">
        <v>185</v>
      </c>
      <c r="C40" s="9" t="s">
        <v>186</v>
      </c>
      <c r="D40" s="11">
        <v>60</v>
      </c>
      <c r="E40" s="14">
        <v>60</v>
      </c>
      <c r="F40" s="11">
        <v>0</v>
      </c>
      <c r="G40" s="24">
        <v>1</v>
      </c>
      <c r="H40" s="34">
        <v>0</v>
      </c>
      <c r="I40" s="34"/>
      <c r="J40" s="11">
        <v>128385519</v>
      </c>
      <c r="K40" s="65">
        <v>43929</v>
      </c>
    </row>
    <row r="41" spans="1:11" x14ac:dyDescent="0.25">
      <c r="A41" s="69">
        <v>39</v>
      </c>
      <c r="B41" s="8" t="s">
        <v>195</v>
      </c>
      <c r="C41" s="9" t="s">
        <v>196</v>
      </c>
      <c r="D41" s="11">
        <v>60</v>
      </c>
      <c r="E41" s="14">
        <v>60</v>
      </c>
      <c r="F41" s="11">
        <v>0</v>
      </c>
      <c r="G41" s="24">
        <v>1</v>
      </c>
      <c r="H41" s="34">
        <v>0</v>
      </c>
      <c r="I41" s="34"/>
      <c r="J41" s="11">
        <v>128385540</v>
      </c>
      <c r="K41" s="65">
        <v>43929</v>
      </c>
    </row>
    <row r="42" spans="1:11" x14ac:dyDescent="0.25">
      <c r="A42" s="69">
        <v>40</v>
      </c>
      <c r="B42" s="8" t="s">
        <v>197</v>
      </c>
      <c r="C42" s="9" t="s">
        <v>198</v>
      </c>
      <c r="D42" s="11">
        <v>60</v>
      </c>
      <c r="E42" s="14">
        <v>60</v>
      </c>
      <c r="F42" s="11">
        <v>0</v>
      </c>
      <c r="G42" s="24">
        <v>1</v>
      </c>
      <c r="H42" s="34">
        <v>0</v>
      </c>
      <c r="I42" s="34"/>
      <c r="J42" s="11">
        <v>128385542</v>
      </c>
      <c r="K42" s="65">
        <v>43929</v>
      </c>
    </row>
    <row r="43" spans="1:11" x14ac:dyDescent="0.25">
      <c r="A43" s="69">
        <v>41</v>
      </c>
      <c r="B43" s="8" t="s">
        <v>202</v>
      </c>
      <c r="C43" s="9" t="s">
        <v>203</v>
      </c>
      <c r="D43" s="11">
        <v>180</v>
      </c>
      <c r="E43" s="14">
        <v>180</v>
      </c>
      <c r="F43" s="11">
        <v>0</v>
      </c>
      <c r="G43" s="24">
        <v>2</v>
      </c>
      <c r="H43" s="34">
        <v>0</v>
      </c>
      <c r="I43" s="34"/>
      <c r="J43" s="11" t="e">
        <v>#N/A</v>
      </c>
      <c r="K43" s="19"/>
    </row>
    <row r="44" spans="1:11" x14ac:dyDescent="0.25">
      <c r="A44" s="69">
        <v>42</v>
      </c>
      <c r="B44" s="8" t="s">
        <v>257</v>
      </c>
      <c r="C44" s="9" t="s">
        <v>203</v>
      </c>
      <c r="D44" s="11">
        <v>180</v>
      </c>
      <c r="E44" s="14">
        <v>180</v>
      </c>
      <c r="F44" s="11">
        <v>0</v>
      </c>
      <c r="G44" s="24">
        <v>2</v>
      </c>
      <c r="H44" s="34">
        <v>0</v>
      </c>
      <c r="I44" s="34"/>
      <c r="J44" s="11" t="e">
        <v>#N/A</v>
      </c>
      <c r="K44" s="19"/>
    </row>
    <row r="45" spans="1:11" x14ac:dyDescent="0.25">
      <c r="A45" s="69">
        <v>43</v>
      </c>
      <c r="B45" s="8" t="s">
        <v>204</v>
      </c>
      <c r="C45" s="9" t="s">
        <v>205</v>
      </c>
      <c r="D45" s="11">
        <v>360</v>
      </c>
      <c r="E45" s="14">
        <v>360</v>
      </c>
      <c r="F45" s="11">
        <v>0</v>
      </c>
      <c r="G45" s="24">
        <v>1</v>
      </c>
      <c r="H45" s="34">
        <v>0</v>
      </c>
      <c r="I45" s="34"/>
      <c r="J45" s="11" t="e">
        <v>#N/A</v>
      </c>
      <c r="K45" s="19"/>
    </row>
    <row r="46" spans="1:11" x14ac:dyDescent="0.25">
      <c r="A46" s="69">
        <v>44</v>
      </c>
      <c r="B46" s="8" t="s">
        <v>206</v>
      </c>
      <c r="C46" s="9" t="s">
        <v>207</v>
      </c>
      <c r="D46" s="11">
        <v>500</v>
      </c>
      <c r="E46" s="14">
        <v>500</v>
      </c>
      <c r="F46" s="11">
        <v>0</v>
      </c>
      <c r="G46" s="24">
        <v>2</v>
      </c>
      <c r="H46" s="34">
        <v>0</v>
      </c>
      <c r="I46" s="34"/>
      <c r="J46" s="11" t="e">
        <v>#N/A</v>
      </c>
      <c r="K46" s="19"/>
    </row>
    <row r="47" spans="1:11" x14ac:dyDescent="0.25">
      <c r="A47" s="69">
        <v>45</v>
      </c>
      <c r="B47" s="8" t="s">
        <v>208</v>
      </c>
      <c r="C47" s="9" t="s">
        <v>209</v>
      </c>
      <c r="D47" s="11">
        <v>300</v>
      </c>
      <c r="E47" s="14">
        <v>300</v>
      </c>
      <c r="F47" s="11">
        <v>0</v>
      </c>
      <c r="G47" s="24">
        <v>2</v>
      </c>
      <c r="H47" s="34">
        <v>0</v>
      </c>
      <c r="I47" s="34"/>
      <c r="J47" s="11" t="e">
        <v>#N/A</v>
      </c>
      <c r="K47" s="19"/>
    </row>
    <row r="48" spans="1:11" ht="30" x14ac:dyDescent="0.25">
      <c r="A48" s="69">
        <v>46</v>
      </c>
      <c r="B48" s="8" t="s">
        <v>214</v>
      </c>
      <c r="C48" s="9" t="s">
        <v>215</v>
      </c>
      <c r="D48" s="11">
        <v>360</v>
      </c>
      <c r="E48" s="14">
        <v>360</v>
      </c>
      <c r="F48" s="11">
        <v>0</v>
      </c>
      <c r="G48" s="24">
        <v>4</v>
      </c>
      <c r="H48" s="34">
        <v>0</v>
      </c>
      <c r="I48" s="34"/>
      <c r="J48" s="11" t="e">
        <v>#N/A</v>
      </c>
      <c r="K48" s="19"/>
    </row>
    <row r="49" spans="1:12" x14ac:dyDescent="0.25">
      <c r="A49" s="69">
        <v>47</v>
      </c>
      <c r="B49" s="8" t="s">
        <v>258</v>
      </c>
      <c r="C49" s="9" t="s">
        <v>265</v>
      </c>
      <c r="D49" s="35">
        <v>2400</v>
      </c>
      <c r="E49" s="36">
        <v>2400</v>
      </c>
      <c r="F49" s="11">
        <v>0</v>
      </c>
      <c r="G49" s="34">
        <v>0</v>
      </c>
      <c r="H49" s="34">
        <v>0</v>
      </c>
      <c r="I49" s="34" t="s">
        <v>274</v>
      </c>
      <c r="J49" s="11" t="e">
        <v>#N/A</v>
      </c>
      <c r="K49" s="19"/>
      <c r="L49" s="198"/>
    </row>
    <row r="50" spans="1:12" x14ac:dyDescent="0.25">
      <c r="A50" s="69">
        <v>48</v>
      </c>
      <c r="B50" s="8" t="s">
        <v>220</v>
      </c>
      <c r="C50" s="9" t="s">
        <v>265</v>
      </c>
      <c r="D50" s="35">
        <v>50</v>
      </c>
      <c r="E50" s="36">
        <v>100</v>
      </c>
      <c r="F50" s="11">
        <v>0</v>
      </c>
      <c r="G50" s="34">
        <v>0</v>
      </c>
      <c r="H50" s="34">
        <v>0</v>
      </c>
      <c r="I50" s="34"/>
      <c r="J50" s="11" t="e">
        <v>#N/A</v>
      </c>
      <c r="K50" s="19"/>
      <c r="L50" s="1">
        <v>43924</v>
      </c>
    </row>
    <row r="51" spans="1:12" x14ac:dyDescent="0.25">
      <c r="A51" s="69">
        <v>49</v>
      </c>
      <c r="B51" s="8" t="s">
        <v>275</v>
      </c>
      <c r="C51" s="9" t="s">
        <v>221</v>
      </c>
      <c r="D51" s="36">
        <v>600</v>
      </c>
      <c r="E51" s="36">
        <v>600</v>
      </c>
      <c r="F51" s="34">
        <v>0</v>
      </c>
      <c r="G51" s="34">
        <v>0</v>
      </c>
      <c r="H51" s="34">
        <v>13</v>
      </c>
      <c r="I51" s="34"/>
      <c r="J51" s="11" t="e">
        <v>#N/A</v>
      </c>
      <c r="K51" s="19"/>
      <c r="L51" s="198" t="s">
        <v>584</v>
      </c>
    </row>
    <row r="52" spans="1:12" x14ac:dyDescent="0.25">
      <c r="A52" s="257" t="s">
        <v>585</v>
      </c>
      <c r="B52" s="258"/>
      <c r="C52" s="258"/>
      <c r="D52" s="54">
        <f>SUM(D3:D51)</f>
        <v>9000</v>
      </c>
      <c r="E52" s="54">
        <f>SUM(E3:E51)</f>
        <v>9050</v>
      </c>
      <c r="F52" s="54">
        <f>SUM(F3:F51)</f>
        <v>7</v>
      </c>
      <c r="G52" s="54">
        <f>SUM(G3:G51)</f>
        <v>55</v>
      </c>
      <c r="H52" s="54">
        <f>SUM(H3:H51)</f>
        <v>13</v>
      </c>
      <c r="I52" s="71" t="s">
        <v>586</v>
      </c>
      <c r="J52" s="24"/>
      <c r="K52" s="87"/>
      <c r="L52" s="198"/>
    </row>
    <row r="53" spans="1:12" x14ac:dyDescent="0.25">
      <c r="A53" s="69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</row>
    <row r="54" spans="1:12" x14ac:dyDescent="0.25">
      <c r="A54" s="70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</row>
    <row r="55" spans="1:12" x14ac:dyDescent="0.25">
      <c r="A55" s="70"/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</row>
    <row r="56" spans="1:12" x14ac:dyDescent="0.25">
      <c r="A56" s="251" t="s">
        <v>587</v>
      </c>
      <c r="B56" s="251"/>
      <c r="C56" s="251"/>
      <c r="D56" s="251"/>
      <c r="E56" s="251"/>
      <c r="F56" s="251"/>
      <c r="G56" s="251"/>
      <c r="H56" s="251"/>
      <c r="I56" s="198"/>
      <c r="J56" s="198"/>
      <c r="K56" s="198"/>
      <c r="L56" s="198"/>
    </row>
    <row r="57" spans="1:12" x14ac:dyDescent="0.25">
      <c r="A57" s="251" t="s">
        <v>5</v>
      </c>
      <c r="B57" s="251" t="s">
        <v>4</v>
      </c>
      <c r="C57" s="251" t="s">
        <v>579</v>
      </c>
      <c r="D57" s="251" t="s">
        <v>580</v>
      </c>
      <c r="E57" s="251" t="s">
        <v>363</v>
      </c>
      <c r="F57" s="251" t="s">
        <v>582</v>
      </c>
      <c r="G57" s="251" t="s">
        <v>7</v>
      </c>
      <c r="H57" s="251" t="s">
        <v>583</v>
      </c>
      <c r="I57" s="75" t="s">
        <v>588</v>
      </c>
      <c r="J57" s="75" t="s">
        <v>589</v>
      </c>
      <c r="K57" s="88"/>
      <c r="L57" s="198"/>
    </row>
    <row r="58" spans="1:12" x14ac:dyDescent="0.25">
      <c r="A58" s="11">
        <v>4850</v>
      </c>
      <c r="B58" s="11">
        <v>8000</v>
      </c>
      <c r="C58" s="11">
        <v>4700</v>
      </c>
      <c r="D58" s="11">
        <v>2</v>
      </c>
      <c r="E58" s="11">
        <v>5</v>
      </c>
      <c r="F58" s="11">
        <v>30</v>
      </c>
      <c r="G58" s="11">
        <v>10</v>
      </c>
      <c r="H58" s="11">
        <v>21</v>
      </c>
      <c r="I58" s="11">
        <v>74</v>
      </c>
      <c r="J58" s="11">
        <v>16</v>
      </c>
      <c r="K58" s="19"/>
      <c r="L58" s="198"/>
    </row>
    <row r="59" spans="1:12" x14ac:dyDescent="0.25">
      <c r="A59" s="11"/>
      <c r="B59" s="11"/>
      <c r="C59" s="198"/>
      <c r="D59" s="198"/>
      <c r="E59" s="198"/>
      <c r="F59" s="198"/>
      <c r="G59" s="198"/>
      <c r="H59" s="198"/>
      <c r="I59" s="198"/>
      <c r="J59" s="198"/>
      <c r="K59" s="198"/>
      <c r="L59" s="198"/>
    </row>
    <row r="64" spans="1:12" x14ac:dyDescent="0.25">
      <c r="A64" s="198"/>
      <c r="B64" s="198"/>
      <c r="C64" s="198">
        <f>+B58+C58</f>
        <v>12700</v>
      </c>
      <c r="D64" s="198"/>
      <c r="E64" s="198"/>
      <c r="F64" s="198"/>
      <c r="G64" s="198"/>
      <c r="H64" s="198"/>
      <c r="I64" s="198"/>
      <c r="J64" s="198"/>
      <c r="K64" s="198"/>
      <c r="L64" s="198"/>
    </row>
    <row r="68" spans="1:2" x14ac:dyDescent="0.25">
      <c r="A68" s="198" t="s">
        <v>590</v>
      </c>
      <c r="B68" s="198" t="s">
        <v>591</v>
      </c>
    </row>
  </sheetData>
  <mergeCells count="1">
    <mergeCell ref="A52:C52"/>
  </mergeCells>
  <hyperlinks>
    <hyperlink ref="B31" r:id="rId1" display="../../../../../../../../../../../../../../../../../../../../Roaming/AppData/Roaming/AppData/Roaming/AppData/Roaming/AppData/Roaming/Microsoft/AppData/Roaming/Microsoft/AppData/Roaming/Microsoft/AppData/Roaming/Microsoft/Excel/ESCANER MINUTAS DE ARRENDAMIENTOS/CARTAGENA-ARAUJO Y SEGOVIA NUEVA/CONTRATO_018891 FAMISANAR _1_.pdf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3"/>
  <sheetViews>
    <sheetView topLeftCell="C59" workbookViewId="0">
      <selection activeCell="C59" sqref="C59"/>
    </sheetView>
  </sheetViews>
  <sheetFormatPr baseColWidth="10" defaultColWidth="11.42578125" defaultRowHeight="15" x14ac:dyDescent="0.25"/>
  <cols>
    <col min="1" max="1" width="10.42578125" customWidth="1"/>
    <col min="2" max="2" width="10.5703125" customWidth="1"/>
    <col min="3" max="3" width="26.5703125" customWidth="1"/>
    <col min="4" max="4" width="8.85546875" customWidth="1"/>
    <col min="6" max="6" width="6.28515625" customWidth="1"/>
    <col min="7" max="7" width="7.140625" customWidth="1"/>
    <col min="8" max="8" width="7.42578125" customWidth="1"/>
    <col min="9" max="9" width="11.85546875" customWidth="1"/>
    <col min="11" max="11" width="15" customWidth="1"/>
    <col min="12" max="12" width="38.7109375" customWidth="1"/>
    <col min="13" max="13" width="41.5703125" bestFit="1" customWidth="1"/>
  </cols>
  <sheetData>
    <row r="1" spans="1:14" s="130" customFormat="1" ht="31.5" customHeight="1" x14ac:dyDescent="0.25">
      <c r="A1" s="129" t="s">
        <v>592</v>
      </c>
      <c r="B1" s="129" t="s">
        <v>10</v>
      </c>
      <c r="C1" s="128" t="s">
        <v>1</v>
      </c>
      <c r="D1" s="128" t="s">
        <v>4</v>
      </c>
      <c r="E1" s="128" t="s">
        <v>5</v>
      </c>
      <c r="F1" s="128" t="s">
        <v>6</v>
      </c>
      <c r="G1" s="128" t="s">
        <v>7</v>
      </c>
      <c r="H1" s="128" t="s">
        <v>8</v>
      </c>
      <c r="I1" s="128" t="s">
        <v>576</v>
      </c>
      <c r="J1" s="129" t="s">
        <v>593</v>
      </c>
      <c r="K1" s="129" t="s">
        <v>594</v>
      </c>
      <c r="L1" s="129" t="s">
        <v>595</v>
      </c>
      <c r="M1" s="129" t="s">
        <v>596</v>
      </c>
    </row>
    <row r="2" spans="1:14" x14ac:dyDescent="0.25">
      <c r="A2" s="83">
        <v>43957</v>
      </c>
      <c r="B2" s="122">
        <v>128392764</v>
      </c>
      <c r="C2" s="8" t="s">
        <v>110</v>
      </c>
      <c r="D2" s="11">
        <v>240</v>
      </c>
      <c r="E2" s="14">
        <v>240</v>
      </c>
      <c r="F2" s="11">
        <v>1</v>
      </c>
      <c r="G2" s="24">
        <v>0</v>
      </c>
      <c r="H2" s="34">
        <v>0</v>
      </c>
      <c r="I2" s="34"/>
      <c r="J2" s="126" t="s">
        <v>597</v>
      </c>
      <c r="K2" s="111" t="s">
        <v>598</v>
      </c>
      <c r="L2" s="82" t="s">
        <v>599</v>
      </c>
      <c r="M2" s="141" t="s">
        <v>111</v>
      </c>
      <c r="N2" s="198"/>
    </row>
    <row r="3" spans="1:14" x14ac:dyDescent="0.25">
      <c r="A3" s="83">
        <v>43957</v>
      </c>
      <c r="B3" s="122">
        <v>128392734</v>
      </c>
      <c r="C3" s="13" t="s">
        <v>114</v>
      </c>
      <c r="D3" s="11">
        <v>120</v>
      </c>
      <c r="E3" s="14">
        <v>120</v>
      </c>
      <c r="F3" s="11">
        <v>0</v>
      </c>
      <c r="G3" s="24">
        <v>1</v>
      </c>
      <c r="H3" s="34">
        <v>0</v>
      </c>
      <c r="I3" s="34"/>
      <c r="J3" s="126" t="s">
        <v>597</v>
      </c>
      <c r="K3" s="126" t="s">
        <v>597</v>
      </c>
      <c r="L3" s="82" t="s">
        <v>599</v>
      </c>
      <c r="M3" s="140" t="s">
        <v>115</v>
      </c>
      <c r="N3" s="66"/>
    </row>
    <row r="4" spans="1:14" x14ac:dyDescent="0.25">
      <c r="A4" s="83">
        <v>43957</v>
      </c>
      <c r="B4" s="122">
        <v>128392759</v>
      </c>
      <c r="C4" s="13" t="s">
        <v>122</v>
      </c>
      <c r="D4" s="11">
        <v>60</v>
      </c>
      <c r="E4" s="14">
        <v>60</v>
      </c>
      <c r="F4" s="11">
        <v>0</v>
      </c>
      <c r="G4" s="24">
        <v>1</v>
      </c>
      <c r="H4" s="34">
        <v>0</v>
      </c>
      <c r="I4" s="34"/>
      <c r="J4" s="126" t="s">
        <v>597</v>
      </c>
      <c r="K4" s="126" t="s">
        <v>597</v>
      </c>
      <c r="L4" s="82" t="s">
        <v>599</v>
      </c>
      <c r="M4" s="140" t="s">
        <v>123</v>
      </c>
      <c r="N4" s="198"/>
    </row>
    <row r="5" spans="1:14" x14ac:dyDescent="0.25">
      <c r="A5" s="83">
        <v>43957</v>
      </c>
      <c r="B5" s="122">
        <v>128392751</v>
      </c>
      <c r="C5" s="13" t="s">
        <v>125</v>
      </c>
      <c r="D5" s="11">
        <v>60</v>
      </c>
      <c r="E5" s="14">
        <v>60</v>
      </c>
      <c r="F5" s="11">
        <v>0</v>
      </c>
      <c r="G5" s="24">
        <v>1</v>
      </c>
      <c r="H5" s="34">
        <v>0</v>
      </c>
      <c r="I5" s="34"/>
      <c r="J5" s="126" t="s">
        <v>597</v>
      </c>
      <c r="K5" s="126" t="s">
        <v>597</v>
      </c>
      <c r="L5" s="82" t="s">
        <v>599</v>
      </c>
      <c r="M5" s="140" t="s">
        <v>126</v>
      </c>
      <c r="N5" s="198"/>
    </row>
    <row r="6" spans="1:14" x14ac:dyDescent="0.25">
      <c r="A6" s="83">
        <v>43957</v>
      </c>
      <c r="B6" s="122">
        <v>128392738</v>
      </c>
      <c r="C6" s="13" t="s">
        <v>189</v>
      </c>
      <c r="D6" s="11">
        <v>180</v>
      </c>
      <c r="E6" s="14">
        <v>180</v>
      </c>
      <c r="F6" s="11">
        <v>1</v>
      </c>
      <c r="G6" s="24">
        <v>0</v>
      </c>
      <c r="H6" s="34">
        <v>0</v>
      </c>
      <c r="I6" s="34"/>
      <c r="J6" s="126" t="s">
        <v>11</v>
      </c>
      <c r="K6" s="65">
        <v>43958</v>
      </c>
      <c r="L6" s="82" t="s">
        <v>600</v>
      </c>
      <c r="M6" s="140" t="s">
        <v>190</v>
      </c>
      <c r="N6" s="198"/>
    </row>
    <row r="7" spans="1:14" x14ac:dyDescent="0.25">
      <c r="A7" s="83">
        <v>43957</v>
      </c>
      <c r="B7" s="122">
        <v>128392747</v>
      </c>
      <c r="C7" s="13" t="s">
        <v>191</v>
      </c>
      <c r="D7" s="11">
        <v>120</v>
      </c>
      <c r="E7" s="14">
        <v>120</v>
      </c>
      <c r="F7" s="11">
        <v>0</v>
      </c>
      <c r="G7" s="24">
        <v>1</v>
      </c>
      <c r="H7" s="34">
        <v>0</v>
      </c>
      <c r="I7" s="34"/>
      <c r="J7" s="126" t="s">
        <v>597</v>
      </c>
      <c r="K7" s="65">
        <v>43958</v>
      </c>
      <c r="L7" s="82" t="s">
        <v>600</v>
      </c>
      <c r="M7" s="140" t="s">
        <v>192</v>
      </c>
      <c r="N7" s="198"/>
    </row>
    <row r="8" spans="1:14" x14ac:dyDescent="0.25">
      <c r="A8" s="83">
        <v>43957</v>
      </c>
      <c r="B8" s="122">
        <v>128392754</v>
      </c>
      <c r="C8" s="13" t="s">
        <v>128</v>
      </c>
      <c r="D8" s="11">
        <v>60</v>
      </c>
      <c r="E8" s="14">
        <v>60</v>
      </c>
      <c r="F8" s="11">
        <v>0</v>
      </c>
      <c r="G8" s="24">
        <v>1</v>
      </c>
      <c r="H8" s="34">
        <v>0</v>
      </c>
      <c r="I8" s="34"/>
      <c r="J8" s="126" t="s">
        <v>597</v>
      </c>
      <c r="K8" s="126" t="s">
        <v>597</v>
      </c>
      <c r="L8" s="82" t="s">
        <v>599</v>
      </c>
      <c r="M8" s="142" t="s">
        <v>129</v>
      </c>
      <c r="N8" s="198"/>
    </row>
    <row r="9" spans="1:14" x14ac:dyDescent="0.25">
      <c r="A9" s="83">
        <v>43957</v>
      </c>
      <c r="B9" s="122">
        <v>128392763</v>
      </c>
      <c r="C9" s="13" t="s">
        <v>107</v>
      </c>
      <c r="D9" s="11">
        <v>60</v>
      </c>
      <c r="E9" s="14">
        <v>60</v>
      </c>
      <c r="F9" s="11">
        <v>0</v>
      </c>
      <c r="G9" s="24">
        <v>1</v>
      </c>
      <c r="H9" s="34">
        <v>0</v>
      </c>
      <c r="I9" s="34"/>
      <c r="J9" s="126" t="s">
        <v>597</v>
      </c>
      <c r="K9" s="126" t="s">
        <v>597</v>
      </c>
      <c r="L9" s="82" t="s">
        <v>599</v>
      </c>
      <c r="M9" s="140" t="s">
        <v>109</v>
      </c>
      <c r="N9" s="198"/>
    </row>
    <row r="10" spans="1:14" x14ac:dyDescent="0.25">
      <c r="A10" s="83">
        <v>43957</v>
      </c>
      <c r="B10" s="122">
        <v>128392740</v>
      </c>
      <c r="C10" s="103" t="s">
        <v>200</v>
      </c>
      <c r="D10" s="11">
        <v>120</v>
      </c>
      <c r="E10" s="14">
        <v>120</v>
      </c>
      <c r="F10" s="11">
        <v>0</v>
      </c>
      <c r="G10" s="24">
        <v>1</v>
      </c>
      <c r="H10" s="34">
        <v>0</v>
      </c>
      <c r="I10" s="34"/>
      <c r="J10" s="126" t="s">
        <v>597</v>
      </c>
      <c r="K10" s="65">
        <v>43958</v>
      </c>
      <c r="L10" s="82" t="s">
        <v>600</v>
      </c>
      <c r="M10" s="140" t="s">
        <v>201</v>
      </c>
      <c r="N10" s="198"/>
    </row>
    <row r="11" spans="1:14" x14ac:dyDescent="0.25">
      <c r="A11" s="83">
        <v>43957</v>
      </c>
      <c r="B11" s="122">
        <v>128392741</v>
      </c>
      <c r="C11" s="13" t="s">
        <v>131</v>
      </c>
      <c r="D11" s="11">
        <v>180</v>
      </c>
      <c r="E11" s="14">
        <v>180</v>
      </c>
      <c r="F11" s="11">
        <v>1</v>
      </c>
      <c r="G11" s="24">
        <v>0</v>
      </c>
      <c r="H11" s="34">
        <v>0</v>
      </c>
      <c r="I11" s="34" t="s">
        <v>283</v>
      </c>
      <c r="J11" s="126" t="s">
        <v>597</v>
      </c>
      <c r="K11" s="126" t="s">
        <v>597</v>
      </c>
      <c r="L11" s="82" t="s">
        <v>599</v>
      </c>
      <c r="M11" s="140" t="s">
        <v>132</v>
      </c>
      <c r="N11" s="198"/>
    </row>
    <row r="12" spans="1:14" x14ac:dyDescent="0.25">
      <c r="A12" s="83">
        <v>43957</v>
      </c>
      <c r="B12" s="122">
        <v>128392746</v>
      </c>
      <c r="C12" s="13" t="s">
        <v>134</v>
      </c>
      <c r="D12" s="11">
        <v>120</v>
      </c>
      <c r="E12" s="14">
        <v>120</v>
      </c>
      <c r="F12" s="11">
        <v>0</v>
      </c>
      <c r="G12" s="24">
        <v>1</v>
      </c>
      <c r="H12" s="34">
        <v>0</v>
      </c>
      <c r="I12" s="34"/>
      <c r="J12" s="126" t="s">
        <v>597</v>
      </c>
      <c r="K12" s="126" t="s">
        <v>597</v>
      </c>
      <c r="L12" s="82" t="s">
        <v>599</v>
      </c>
      <c r="M12" s="140" t="s">
        <v>135</v>
      </c>
      <c r="N12" s="198"/>
    </row>
    <row r="13" spans="1:14" x14ac:dyDescent="0.25">
      <c r="A13" s="83">
        <v>43957</v>
      </c>
      <c r="B13" s="122">
        <v>128392745</v>
      </c>
      <c r="C13" s="13" t="s">
        <v>137</v>
      </c>
      <c r="D13" s="11">
        <v>60</v>
      </c>
      <c r="E13" s="14">
        <v>60</v>
      </c>
      <c r="F13" s="11">
        <v>0</v>
      </c>
      <c r="G13" s="24">
        <v>1</v>
      </c>
      <c r="H13" s="34">
        <v>0</v>
      </c>
      <c r="I13" s="34"/>
      <c r="J13" s="126" t="s">
        <v>597</v>
      </c>
      <c r="K13" s="126" t="s">
        <v>597</v>
      </c>
      <c r="L13" s="82" t="s">
        <v>599</v>
      </c>
      <c r="M13" s="140" t="s">
        <v>138</v>
      </c>
      <c r="N13" s="198"/>
    </row>
    <row r="14" spans="1:14" x14ac:dyDescent="0.25">
      <c r="A14" s="83">
        <v>43957</v>
      </c>
      <c r="B14" s="122">
        <v>128392737</v>
      </c>
      <c r="C14" s="13" t="s">
        <v>140</v>
      </c>
      <c r="D14" s="11">
        <v>60</v>
      </c>
      <c r="E14" s="14">
        <v>60</v>
      </c>
      <c r="F14" s="11">
        <v>0</v>
      </c>
      <c r="G14" s="24">
        <v>1</v>
      </c>
      <c r="H14" s="34">
        <v>0</v>
      </c>
      <c r="I14" s="34"/>
      <c r="J14" s="126" t="s">
        <v>597</v>
      </c>
      <c r="K14" s="126" t="s">
        <v>597</v>
      </c>
      <c r="L14" s="82" t="s">
        <v>599</v>
      </c>
      <c r="M14" s="140" t="s">
        <v>141</v>
      </c>
      <c r="N14" s="198"/>
    </row>
    <row r="15" spans="1:14" x14ac:dyDescent="0.25">
      <c r="A15" s="83">
        <v>43957</v>
      </c>
      <c r="B15" s="122">
        <v>128392749</v>
      </c>
      <c r="C15" s="13" t="s">
        <v>270</v>
      </c>
      <c r="D15" s="11">
        <v>60</v>
      </c>
      <c r="E15" s="14">
        <v>60</v>
      </c>
      <c r="F15" s="11">
        <v>0</v>
      </c>
      <c r="G15" s="24">
        <v>1</v>
      </c>
      <c r="H15" s="34">
        <v>0</v>
      </c>
      <c r="I15" s="34"/>
      <c r="J15" s="126" t="s">
        <v>597</v>
      </c>
      <c r="K15" s="126" t="s">
        <v>597</v>
      </c>
      <c r="L15" s="82" t="s">
        <v>599</v>
      </c>
      <c r="M15" s="140" t="s">
        <v>143</v>
      </c>
      <c r="N15" s="198"/>
    </row>
    <row r="16" spans="1:14" x14ac:dyDescent="0.25">
      <c r="A16" s="83">
        <v>43957</v>
      </c>
      <c r="B16" s="122">
        <v>128392743</v>
      </c>
      <c r="C16" s="13" t="s">
        <v>264</v>
      </c>
      <c r="D16" s="11">
        <v>180</v>
      </c>
      <c r="E16" s="14">
        <v>180</v>
      </c>
      <c r="F16" s="11">
        <v>1</v>
      </c>
      <c r="G16" s="24">
        <v>0</v>
      </c>
      <c r="H16" s="34">
        <v>0</v>
      </c>
      <c r="I16" s="34"/>
      <c r="J16" s="126" t="s">
        <v>597</v>
      </c>
      <c r="K16" s="126" t="s">
        <v>597</v>
      </c>
      <c r="L16" s="82" t="s">
        <v>599</v>
      </c>
      <c r="M16" s="143" t="s">
        <v>256</v>
      </c>
      <c r="N16" s="198"/>
    </row>
    <row r="17" spans="1:20" x14ac:dyDescent="0.25">
      <c r="A17" s="83">
        <v>43957</v>
      </c>
      <c r="B17" s="122">
        <v>128392744</v>
      </c>
      <c r="C17" s="13" t="s">
        <v>144</v>
      </c>
      <c r="D17" s="11">
        <v>240</v>
      </c>
      <c r="E17" s="14">
        <v>240</v>
      </c>
      <c r="F17" s="11">
        <v>1</v>
      </c>
      <c r="G17" s="24">
        <v>0</v>
      </c>
      <c r="H17" s="34">
        <v>0</v>
      </c>
      <c r="I17" s="34"/>
      <c r="J17" s="126" t="s">
        <v>597</v>
      </c>
      <c r="K17" s="126" t="s">
        <v>597</v>
      </c>
      <c r="L17" s="82" t="s">
        <v>599</v>
      </c>
      <c r="M17" s="140" t="s">
        <v>145</v>
      </c>
      <c r="N17" s="198"/>
      <c r="O17" s="198"/>
      <c r="P17" s="198"/>
      <c r="Q17" s="198"/>
      <c r="R17" s="198"/>
      <c r="S17" s="198"/>
      <c r="T17" s="198"/>
    </row>
    <row r="18" spans="1:20" x14ac:dyDescent="0.25">
      <c r="A18" s="83">
        <v>43957</v>
      </c>
      <c r="B18" s="122">
        <v>128392735</v>
      </c>
      <c r="C18" s="13" t="s">
        <v>146</v>
      </c>
      <c r="D18" s="11">
        <v>60</v>
      </c>
      <c r="E18" s="14">
        <v>60</v>
      </c>
      <c r="F18" s="11">
        <v>0</v>
      </c>
      <c r="G18" s="24">
        <v>1</v>
      </c>
      <c r="H18" s="34">
        <v>0</v>
      </c>
      <c r="I18" s="34"/>
      <c r="J18" s="126" t="s">
        <v>597</v>
      </c>
      <c r="K18" s="126" t="s">
        <v>597</v>
      </c>
      <c r="L18" s="82" t="s">
        <v>599</v>
      </c>
      <c r="M18" s="140" t="s">
        <v>147</v>
      </c>
      <c r="N18" s="198"/>
      <c r="O18" s="198"/>
      <c r="P18" s="198"/>
      <c r="Q18" s="198"/>
      <c r="R18" s="198"/>
      <c r="S18" s="198"/>
      <c r="T18" s="198"/>
    </row>
    <row r="19" spans="1:20" x14ac:dyDescent="0.25">
      <c r="A19" s="83">
        <v>43957</v>
      </c>
      <c r="B19" s="122">
        <v>128392736</v>
      </c>
      <c r="C19" s="13" t="s">
        <v>148</v>
      </c>
      <c r="D19" s="11">
        <v>60</v>
      </c>
      <c r="E19" s="14">
        <v>60</v>
      </c>
      <c r="F19" s="11">
        <v>0</v>
      </c>
      <c r="G19" s="24">
        <v>1</v>
      </c>
      <c r="H19" s="34">
        <v>0</v>
      </c>
      <c r="I19" s="34"/>
      <c r="J19" s="126" t="s">
        <v>597</v>
      </c>
      <c r="K19" s="126" t="s">
        <v>597</v>
      </c>
      <c r="L19" s="82" t="s">
        <v>599</v>
      </c>
      <c r="M19" s="140" t="s">
        <v>149</v>
      </c>
      <c r="N19" s="198"/>
      <c r="O19" s="198"/>
      <c r="P19" s="198"/>
      <c r="Q19" s="198"/>
      <c r="R19" s="198"/>
      <c r="S19" s="198"/>
      <c r="T19" s="198"/>
    </row>
    <row r="20" spans="1:20" x14ac:dyDescent="0.25">
      <c r="A20" s="83">
        <v>43957</v>
      </c>
      <c r="B20" s="122">
        <v>128392752</v>
      </c>
      <c r="C20" s="13" t="s">
        <v>150</v>
      </c>
      <c r="D20" s="11">
        <v>60</v>
      </c>
      <c r="E20" s="14">
        <v>60</v>
      </c>
      <c r="F20" s="11">
        <v>0</v>
      </c>
      <c r="G20" s="24">
        <v>1</v>
      </c>
      <c r="H20" s="34">
        <v>0</v>
      </c>
      <c r="I20" s="34"/>
      <c r="J20" s="126" t="s">
        <v>597</v>
      </c>
      <c r="K20" s="126" t="s">
        <v>597</v>
      </c>
      <c r="L20" s="82" t="s">
        <v>599</v>
      </c>
      <c r="M20" s="140" t="s">
        <v>151</v>
      </c>
      <c r="N20" s="198"/>
      <c r="O20" s="198"/>
      <c r="P20" s="198"/>
      <c r="Q20" s="198"/>
      <c r="R20" s="198"/>
      <c r="S20" s="198"/>
      <c r="T20" s="198"/>
    </row>
    <row r="21" spans="1:20" x14ac:dyDescent="0.25">
      <c r="A21" s="83">
        <v>43957</v>
      </c>
      <c r="B21" s="122">
        <v>128392757</v>
      </c>
      <c r="C21" s="13" t="s">
        <v>152</v>
      </c>
      <c r="D21" s="11">
        <v>60</v>
      </c>
      <c r="E21" s="14">
        <v>60</v>
      </c>
      <c r="F21" s="11">
        <v>0</v>
      </c>
      <c r="G21" s="24">
        <v>1</v>
      </c>
      <c r="H21" s="34">
        <v>0</v>
      </c>
      <c r="I21" s="34"/>
      <c r="J21" s="126" t="s">
        <v>597</v>
      </c>
      <c r="K21" s="126" t="s">
        <v>597</v>
      </c>
      <c r="L21" s="82" t="s">
        <v>599</v>
      </c>
      <c r="M21" s="140" t="s">
        <v>153</v>
      </c>
      <c r="N21" s="198"/>
      <c r="O21" s="198"/>
      <c r="P21" s="198"/>
      <c r="Q21" s="198"/>
      <c r="R21" s="198"/>
      <c r="S21" s="198"/>
      <c r="T21" s="198"/>
    </row>
    <row r="22" spans="1:20" x14ac:dyDescent="0.25">
      <c r="A22" s="83">
        <v>43957</v>
      </c>
      <c r="B22" s="122">
        <v>128392758</v>
      </c>
      <c r="C22" s="13" t="s">
        <v>154</v>
      </c>
      <c r="D22" s="11">
        <v>120</v>
      </c>
      <c r="E22" s="14">
        <v>120</v>
      </c>
      <c r="F22" s="11">
        <v>1</v>
      </c>
      <c r="G22" s="24">
        <v>1</v>
      </c>
      <c r="H22" s="34">
        <v>0</v>
      </c>
      <c r="I22" s="34"/>
      <c r="J22" s="126" t="s">
        <v>597</v>
      </c>
      <c r="K22" s="126" t="s">
        <v>597</v>
      </c>
      <c r="L22" s="82" t="s">
        <v>599</v>
      </c>
      <c r="M22" s="140" t="s">
        <v>271</v>
      </c>
      <c r="N22" s="198"/>
      <c r="O22" s="198"/>
      <c r="P22" s="198"/>
      <c r="Q22" s="198"/>
      <c r="R22" s="198"/>
      <c r="S22" s="198"/>
      <c r="T22" s="198"/>
    </row>
    <row r="23" spans="1:20" x14ac:dyDescent="0.25">
      <c r="A23" s="83">
        <v>43957</v>
      </c>
      <c r="B23" s="122">
        <v>128392742</v>
      </c>
      <c r="C23" s="13" t="s">
        <v>156</v>
      </c>
      <c r="D23" s="11">
        <v>60</v>
      </c>
      <c r="E23" s="14">
        <v>60</v>
      </c>
      <c r="F23" s="11">
        <v>0</v>
      </c>
      <c r="G23" s="24">
        <v>1</v>
      </c>
      <c r="H23" s="34">
        <v>0</v>
      </c>
      <c r="I23" s="34"/>
      <c r="J23" s="126" t="s">
        <v>597</v>
      </c>
      <c r="K23" s="126" t="s">
        <v>597</v>
      </c>
      <c r="L23" s="82" t="s">
        <v>599</v>
      </c>
      <c r="M23" s="140" t="s">
        <v>157</v>
      </c>
      <c r="N23" s="198"/>
      <c r="O23" s="198"/>
      <c r="P23" s="198"/>
      <c r="Q23" s="198"/>
      <c r="R23" s="198"/>
      <c r="S23" s="198"/>
      <c r="T23" s="198"/>
    </row>
    <row r="24" spans="1:20" x14ac:dyDescent="0.25">
      <c r="A24" s="83">
        <v>43957</v>
      </c>
      <c r="B24" s="122">
        <v>128392762</v>
      </c>
      <c r="C24" s="13" t="s">
        <v>136</v>
      </c>
      <c r="D24" s="11">
        <v>120</v>
      </c>
      <c r="E24" s="14">
        <v>120</v>
      </c>
      <c r="F24" s="11">
        <v>1</v>
      </c>
      <c r="G24" s="24">
        <v>1</v>
      </c>
      <c r="H24" s="34">
        <v>0</v>
      </c>
      <c r="I24" s="34"/>
      <c r="J24" s="126" t="s">
        <v>597</v>
      </c>
      <c r="K24" s="126" t="s">
        <v>597</v>
      </c>
      <c r="L24" s="82" t="s">
        <v>599</v>
      </c>
      <c r="M24" s="140" t="s">
        <v>158</v>
      </c>
      <c r="N24" s="198"/>
      <c r="O24" s="198"/>
      <c r="P24" s="198"/>
      <c r="Q24" s="198"/>
      <c r="R24" s="198"/>
      <c r="S24" s="198"/>
      <c r="T24" s="198"/>
    </row>
    <row r="25" spans="1:20" x14ac:dyDescent="0.25">
      <c r="A25" s="83">
        <v>43957</v>
      </c>
      <c r="B25" s="122">
        <v>128392729</v>
      </c>
      <c r="C25" s="13" t="s">
        <v>159</v>
      </c>
      <c r="D25" s="11">
        <v>300</v>
      </c>
      <c r="E25" s="14">
        <v>300</v>
      </c>
      <c r="F25" s="11">
        <v>1</v>
      </c>
      <c r="G25" s="24">
        <v>0</v>
      </c>
      <c r="H25" s="34">
        <v>2</v>
      </c>
      <c r="I25" s="34">
        <v>0</v>
      </c>
      <c r="J25" s="126" t="s">
        <v>597</v>
      </c>
      <c r="K25" s="126" t="s">
        <v>597</v>
      </c>
      <c r="L25" s="82" t="s">
        <v>599</v>
      </c>
      <c r="M25" s="140" t="s">
        <v>160</v>
      </c>
      <c r="N25" s="198"/>
      <c r="O25" s="198"/>
      <c r="P25" s="198"/>
      <c r="Q25" s="198"/>
      <c r="R25" s="198"/>
      <c r="S25" s="198"/>
      <c r="T25" s="198"/>
    </row>
    <row r="26" spans="1:20" x14ac:dyDescent="0.25">
      <c r="A26" s="83">
        <v>43957</v>
      </c>
      <c r="B26" s="122">
        <v>128392756</v>
      </c>
      <c r="C26" s="13" t="s">
        <v>161</v>
      </c>
      <c r="D26" s="11">
        <v>120</v>
      </c>
      <c r="E26" s="14">
        <v>120</v>
      </c>
      <c r="F26" s="11">
        <v>0</v>
      </c>
      <c r="G26" s="24">
        <v>1</v>
      </c>
      <c r="H26" s="34">
        <v>0</v>
      </c>
      <c r="I26" s="34"/>
      <c r="J26" s="126" t="s">
        <v>597</v>
      </c>
      <c r="K26" s="126" t="s">
        <v>597</v>
      </c>
      <c r="L26" s="82" t="s">
        <v>599</v>
      </c>
      <c r="M26" s="140" t="s">
        <v>162</v>
      </c>
      <c r="N26" s="198"/>
      <c r="O26" s="198"/>
      <c r="P26" s="198"/>
      <c r="Q26" s="198"/>
      <c r="R26" s="198"/>
      <c r="S26" s="198"/>
      <c r="T26" s="198"/>
    </row>
    <row r="27" spans="1:20" x14ac:dyDescent="0.25">
      <c r="A27" s="83">
        <v>43957</v>
      </c>
      <c r="B27" s="122">
        <v>128392730</v>
      </c>
      <c r="C27" s="13" t="s">
        <v>284</v>
      </c>
      <c r="D27" s="11">
        <v>60</v>
      </c>
      <c r="E27" s="14">
        <v>60</v>
      </c>
      <c r="F27" s="11">
        <v>0</v>
      </c>
      <c r="G27" s="24">
        <v>1</v>
      </c>
      <c r="H27" s="34">
        <v>0</v>
      </c>
      <c r="I27" s="34">
        <v>0</v>
      </c>
      <c r="J27" s="126" t="s">
        <v>597</v>
      </c>
      <c r="K27" s="126" t="s">
        <v>597</v>
      </c>
      <c r="L27" s="82" t="s">
        <v>599</v>
      </c>
      <c r="M27" s="139"/>
      <c r="N27" s="198" t="s">
        <v>601</v>
      </c>
      <c r="O27" s="198">
        <v>1</v>
      </c>
      <c r="P27" s="198" t="s">
        <v>602</v>
      </c>
      <c r="Q27" s="198" t="s">
        <v>603</v>
      </c>
      <c r="R27" s="198"/>
      <c r="S27" s="198"/>
      <c r="T27" s="198">
        <v>300</v>
      </c>
    </row>
    <row r="28" spans="1:20" x14ac:dyDescent="0.25">
      <c r="A28" s="83">
        <v>43957</v>
      </c>
      <c r="B28" s="122">
        <v>128392755</v>
      </c>
      <c r="C28" s="13" t="s">
        <v>165</v>
      </c>
      <c r="D28" s="11">
        <v>120</v>
      </c>
      <c r="E28" s="14">
        <v>120</v>
      </c>
      <c r="F28" s="11">
        <v>1</v>
      </c>
      <c r="G28" s="24">
        <v>0</v>
      </c>
      <c r="H28" s="34">
        <v>0</v>
      </c>
      <c r="I28" s="34">
        <v>0</v>
      </c>
      <c r="J28" s="126" t="s">
        <v>597</v>
      </c>
      <c r="K28" s="126" t="s">
        <v>597</v>
      </c>
      <c r="L28" s="82" t="s">
        <v>599</v>
      </c>
      <c r="M28" s="139" t="s">
        <v>166</v>
      </c>
      <c r="N28" s="198"/>
      <c r="O28" s="198"/>
      <c r="P28" s="198"/>
      <c r="Q28" s="198"/>
      <c r="R28" s="198"/>
      <c r="S28" s="198"/>
      <c r="T28" s="198"/>
    </row>
    <row r="29" spans="1:20" x14ac:dyDescent="0.25">
      <c r="A29" s="83">
        <v>43957</v>
      </c>
      <c r="B29" s="122">
        <v>128392733</v>
      </c>
      <c r="C29" s="13" t="s">
        <v>167</v>
      </c>
      <c r="D29" s="11">
        <v>60</v>
      </c>
      <c r="E29" s="14">
        <v>60</v>
      </c>
      <c r="F29" s="11">
        <v>0</v>
      </c>
      <c r="G29" s="24">
        <v>1</v>
      </c>
      <c r="H29" s="34">
        <v>0</v>
      </c>
      <c r="I29" s="34"/>
      <c r="J29" s="126" t="s">
        <v>597</v>
      </c>
      <c r="K29" s="126" t="s">
        <v>597</v>
      </c>
      <c r="L29" s="82" t="s">
        <v>599</v>
      </c>
      <c r="M29" s="139" t="s">
        <v>272</v>
      </c>
      <c r="N29" s="198"/>
      <c r="O29" s="198"/>
      <c r="P29" s="198"/>
      <c r="Q29" s="198"/>
      <c r="R29" s="198"/>
      <c r="S29" s="198"/>
      <c r="T29" s="198"/>
    </row>
    <row r="30" spans="1:20" x14ac:dyDescent="0.25">
      <c r="A30" s="83">
        <v>43957</v>
      </c>
      <c r="B30" s="122">
        <v>128392733</v>
      </c>
      <c r="C30" s="13" t="s">
        <v>169</v>
      </c>
      <c r="D30" s="11">
        <v>60</v>
      </c>
      <c r="E30" s="14">
        <v>60</v>
      </c>
      <c r="F30" s="11">
        <v>0</v>
      </c>
      <c r="G30" s="24">
        <v>1</v>
      </c>
      <c r="H30" s="34">
        <v>0</v>
      </c>
      <c r="I30" s="34"/>
      <c r="J30" s="126" t="s">
        <v>597</v>
      </c>
      <c r="K30" s="126" t="s">
        <v>597</v>
      </c>
      <c r="L30" s="82" t="s">
        <v>599</v>
      </c>
      <c r="M30" s="139" t="s">
        <v>168</v>
      </c>
      <c r="N30" s="198"/>
      <c r="O30" s="198"/>
      <c r="P30" s="198"/>
      <c r="Q30" s="198"/>
      <c r="R30" s="198"/>
      <c r="S30" s="198"/>
      <c r="T30" s="198"/>
    </row>
    <row r="31" spans="1:20" x14ac:dyDescent="0.25">
      <c r="A31" s="83">
        <v>43957</v>
      </c>
      <c r="B31" s="122">
        <v>128392760</v>
      </c>
      <c r="C31" s="13" t="s">
        <v>170</v>
      </c>
      <c r="D31" s="11">
        <v>150</v>
      </c>
      <c r="E31" s="14">
        <v>150</v>
      </c>
      <c r="F31" s="11">
        <v>1</v>
      </c>
      <c r="G31" s="24">
        <v>0</v>
      </c>
      <c r="H31" s="34">
        <v>3</v>
      </c>
      <c r="I31" s="34">
        <v>0</v>
      </c>
      <c r="J31" s="126" t="s">
        <v>597</v>
      </c>
      <c r="K31" s="126" t="s">
        <v>597</v>
      </c>
      <c r="L31" s="82" t="s">
        <v>599</v>
      </c>
      <c r="M31" s="139" t="s">
        <v>171</v>
      </c>
      <c r="N31" s="198"/>
      <c r="O31" s="198"/>
      <c r="P31" s="198"/>
      <c r="Q31" s="198"/>
      <c r="R31" s="198"/>
      <c r="S31" s="198"/>
      <c r="T31" s="198"/>
    </row>
    <row r="32" spans="1:20" x14ac:dyDescent="0.25">
      <c r="A32" s="83">
        <v>43957</v>
      </c>
      <c r="B32" s="122">
        <v>128392761</v>
      </c>
      <c r="C32" s="13" t="s">
        <v>172</v>
      </c>
      <c r="D32" s="11">
        <v>120</v>
      </c>
      <c r="E32" s="14">
        <v>120</v>
      </c>
      <c r="F32" s="11">
        <v>0</v>
      </c>
      <c r="G32" s="24">
        <v>1</v>
      </c>
      <c r="H32" s="34">
        <v>0</v>
      </c>
      <c r="I32" s="34"/>
      <c r="J32" s="126" t="s">
        <v>597</v>
      </c>
      <c r="K32" s="126" t="s">
        <v>597</v>
      </c>
      <c r="L32" s="82" t="s">
        <v>599</v>
      </c>
      <c r="M32" s="139" t="s">
        <v>173</v>
      </c>
      <c r="N32" s="198"/>
      <c r="O32" s="198"/>
      <c r="P32" s="198"/>
      <c r="Q32" s="198"/>
      <c r="R32" s="198"/>
      <c r="S32" s="198"/>
      <c r="T32" s="198"/>
    </row>
    <row r="33" spans="1:13" x14ac:dyDescent="0.25">
      <c r="A33" s="83">
        <v>43957</v>
      </c>
      <c r="B33" s="122">
        <v>128392728</v>
      </c>
      <c r="C33" s="13" t="s">
        <v>255</v>
      </c>
      <c r="D33" s="11">
        <v>120</v>
      </c>
      <c r="E33" s="14">
        <v>120</v>
      </c>
      <c r="F33" s="11">
        <v>0</v>
      </c>
      <c r="G33" s="24">
        <v>1</v>
      </c>
      <c r="H33" s="34">
        <v>0</v>
      </c>
      <c r="I33" s="34">
        <v>0</v>
      </c>
      <c r="J33" s="126" t="s">
        <v>597</v>
      </c>
      <c r="K33" s="126" t="s">
        <v>597</v>
      </c>
      <c r="L33" s="82" t="s">
        <v>599</v>
      </c>
      <c r="M33" s="139" t="s">
        <v>175</v>
      </c>
    </row>
    <row r="34" spans="1:13" s="137" customFormat="1" ht="27.75" customHeight="1" x14ac:dyDescent="0.25">
      <c r="A34" s="131">
        <v>43957</v>
      </c>
      <c r="B34" s="53">
        <v>128392739</v>
      </c>
      <c r="C34" s="13" t="s">
        <v>285</v>
      </c>
      <c r="D34" s="132">
        <v>60</v>
      </c>
      <c r="E34" s="133">
        <v>60</v>
      </c>
      <c r="F34" s="132">
        <v>0</v>
      </c>
      <c r="G34" s="134">
        <v>1</v>
      </c>
      <c r="H34" s="135">
        <v>0</v>
      </c>
      <c r="I34" s="135">
        <v>0</v>
      </c>
      <c r="J34" s="136" t="s">
        <v>597</v>
      </c>
      <c r="K34" s="126" t="s">
        <v>597</v>
      </c>
      <c r="L34" s="82" t="s">
        <v>599</v>
      </c>
      <c r="M34" s="139" t="s">
        <v>177</v>
      </c>
    </row>
    <row r="35" spans="1:13" ht="19.5" customHeight="1" x14ac:dyDescent="0.25">
      <c r="A35" s="83">
        <v>43957</v>
      </c>
      <c r="B35" s="122">
        <v>128392731</v>
      </c>
      <c r="C35" s="13" t="s">
        <v>178</v>
      </c>
      <c r="D35" s="11">
        <v>180</v>
      </c>
      <c r="E35" s="14">
        <v>180</v>
      </c>
      <c r="F35" s="11">
        <v>1</v>
      </c>
      <c r="G35" s="24">
        <v>0</v>
      </c>
      <c r="H35" s="34">
        <v>2</v>
      </c>
      <c r="I35" s="34">
        <v>0</v>
      </c>
      <c r="J35" s="136" t="s">
        <v>597</v>
      </c>
      <c r="K35" s="126" t="s">
        <v>597</v>
      </c>
      <c r="L35" s="82" t="s">
        <v>599</v>
      </c>
      <c r="M35" s="139" t="s">
        <v>179</v>
      </c>
    </row>
    <row r="36" spans="1:13" s="137" customFormat="1" ht="28.5" customHeight="1" x14ac:dyDescent="0.25">
      <c r="A36" s="131">
        <v>43957</v>
      </c>
      <c r="B36" s="53">
        <v>128392731</v>
      </c>
      <c r="C36" s="13" t="s">
        <v>286</v>
      </c>
      <c r="D36" s="132">
        <v>60</v>
      </c>
      <c r="E36" s="133">
        <v>60</v>
      </c>
      <c r="F36" s="132">
        <v>0</v>
      </c>
      <c r="G36" s="134">
        <v>1</v>
      </c>
      <c r="H36" s="135">
        <v>0</v>
      </c>
      <c r="I36" s="135">
        <v>0</v>
      </c>
      <c r="J36" s="136" t="s">
        <v>597</v>
      </c>
      <c r="K36" s="126" t="s">
        <v>597</v>
      </c>
      <c r="L36" s="82" t="s">
        <v>599</v>
      </c>
      <c r="M36" s="139" t="s">
        <v>287</v>
      </c>
    </row>
    <row r="37" spans="1:13" x14ac:dyDescent="0.25">
      <c r="A37" s="83">
        <v>43957</v>
      </c>
      <c r="B37" s="122">
        <v>128392732</v>
      </c>
      <c r="C37" s="13" t="s">
        <v>181</v>
      </c>
      <c r="D37" s="11">
        <v>120</v>
      </c>
      <c r="E37" s="14">
        <v>120</v>
      </c>
      <c r="F37" s="11">
        <v>0</v>
      </c>
      <c r="G37" s="24">
        <v>1</v>
      </c>
      <c r="H37" s="34">
        <v>0</v>
      </c>
      <c r="I37" s="34">
        <v>0</v>
      </c>
      <c r="J37" s="136" t="s">
        <v>597</v>
      </c>
      <c r="K37" s="126" t="s">
        <v>597</v>
      </c>
      <c r="L37" s="82" t="s">
        <v>599</v>
      </c>
      <c r="M37" s="139" t="s">
        <v>182</v>
      </c>
    </row>
    <row r="38" spans="1:13" x14ac:dyDescent="0.25">
      <c r="A38" s="83">
        <v>43957</v>
      </c>
      <c r="B38" s="122">
        <v>128392753</v>
      </c>
      <c r="C38" s="13" t="s">
        <v>183</v>
      </c>
      <c r="D38" s="11">
        <v>60</v>
      </c>
      <c r="E38" s="14">
        <v>60</v>
      </c>
      <c r="F38" s="11">
        <v>0</v>
      </c>
      <c r="G38" s="24">
        <v>1</v>
      </c>
      <c r="H38" s="34">
        <v>0</v>
      </c>
      <c r="I38" s="34">
        <v>0</v>
      </c>
      <c r="J38" s="136" t="s">
        <v>597</v>
      </c>
      <c r="K38" s="126" t="s">
        <v>597</v>
      </c>
      <c r="L38" s="82" t="s">
        <v>599</v>
      </c>
      <c r="M38" s="139" t="s">
        <v>184</v>
      </c>
    </row>
    <row r="39" spans="1:13" x14ac:dyDescent="0.25">
      <c r="A39" s="83">
        <v>43957</v>
      </c>
      <c r="B39" s="122">
        <v>128392727</v>
      </c>
      <c r="C39" s="13" t="s">
        <v>185</v>
      </c>
      <c r="D39" s="11">
        <v>60</v>
      </c>
      <c r="E39" s="14">
        <v>60</v>
      </c>
      <c r="F39" s="11">
        <v>0</v>
      </c>
      <c r="G39" s="24">
        <v>1</v>
      </c>
      <c r="H39" s="34">
        <v>0</v>
      </c>
      <c r="I39" s="34">
        <v>0</v>
      </c>
      <c r="J39" s="136" t="s">
        <v>597</v>
      </c>
      <c r="K39" s="126" t="s">
        <v>597</v>
      </c>
      <c r="L39" s="82" t="s">
        <v>599</v>
      </c>
      <c r="M39" s="139" t="s">
        <v>186</v>
      </c>
    </row>
    <row r="40" spans="1:13" x14ac:dyDescent="0.25">
      <c r="A40" s="83">
        <v>43957</v>
      </c>
      <c r="B40" s="122">
        <v>128392748</v>
      </c>
      <c r="C40" s="13" t="s">
        <v>195</v>
      </c>
      <c r="D40" s="11">
        <v>60</v>
      </c>
      <c r="E40" s="14">
        <v>60</v>
      </c>
      <c r="F40" s="11">
        <v>0</v>
      </c>
      <c r="G40" s="24">
        <v>1</v>
      </c>
      <c r="H40" s="34">
        <v>0</v>
      </c>
      <c r="I40" s="34">
        <v>0</v>
      </c>
      <c r="J40" s="136" t="s">
        <v>597</v>
      </c>
      <c r="K40" s="126" t="s">
        <v>597</v>
      </c>
      <c r="L40" s="82" t="s">
        <v>599</v>
      </c>
      <c r="M40" s="139" t="s">
        <v>196</v>
      </c>
    </row>
    <row r="41" spans="1:13" x14ac:dyDescent="0.25">
      <c r="A41" s="83">
        <v>43957</v>
      </c>
      <c r="B41" s="122">
        <v>128392750</v>
      </c>
      <c r="C41" s="13" t="s">
        <v>197</v>
      </c>
      <c r="D41" s="11">
        <v>60</v>
      </c>
      <c r="E41" s="14">
        <v>60</v>
      </c>
      <c r="F41" s="11">
        <v>0</v>
      </c>
      <c r="G41" s="24">
        <v>1</v>
      </c>
      <c r="H41" s="34">
        <v>0</v>
      </c>
      <c r="I41" s="34">
        <v>0</v>
      </c>
      <c r="J41" s="136" t="s">
        <v>597</v>
      </c>
      <c r="K41" s="126" t="s">
        <v>597</v>
      </c>
      <c r="L41" s="82" t="s">
        <v>599</v>
      </c>
      <c r="M41" s="139" t="s">
        <v>198</v>
      </c>
    </row>
    <row r="42" spans="1:13" x14ac:dyDescent="0.25">
      <c r="A42" s="83">
        <v>43955</v>
      </c>
      <c r="B42" s="122" t="s">
        <v>273</v>
      </c>
      <c r="C42" s="13" t="s">
        <v>202</v>
      </c>
      <c r="D42" s="11">
        <v>180</v>
      </c>
      <c r="E42" s="14">
        <v>180</v>
      </c>
      <c r="F42" s="11">
        <v>0</v>
      </c>
      <c r="G42" s="24">
        <v>0</v>
      </c>
      <c r="H42" s="34">
        <v>3</v>
      </c>
      <c r="I42" s="34">
        <v>0</v>
      </c>
      <c r="J42" s="126" t="s">
        <v>11</v>
      </c>
      <c r="K42" s="111">
        <v>43956</v>
      </c>
      <c r="L42" s="82" t="s">
        <v>599</v>
      </c>
      <c r="M42" s="139" t="s">
        <v>288</v>
      </c>
    </row>
    <row r="43" spans="1:13" x14ac:dyDescent="0.25">
      <c r="A43" s="83">
        <v>43955</v>
      </c>
      <c r="B43" s="122" t="s">
        <v>273</v>
      </c>
      <c r="C43" s="13" t="s">
        <v>257</v>
      </c>
      <c r="D43" s="11">
        <v>180</v>
      </c>
      <c r="E43" s="14">
        <v>180</v>
      </c>
      <c r="F43" s="11">
        <v>0</v>
      </c>
      <c r="G43" s="24">
        <v>0</v>
      </c>
      <c r="H43" s="34">
        <v>3</v>
      </c>
      <c r="I43" s="34">
        <v>0</v>
      </c>
      <c r="J43" s="126" t="s">
        <v>11</v>
      </c>
      <c r="K43" s="111">
        <v>43956</v>
      </c>
      <c r="L43" s="82" t="s">
        <v>599</v>
      </c>
      <c r="M43" s="139" t="s">
        <v>203</v>
      </c>
    </row>
    <row r="44" spans="1:13" x14ac:dyDescent="0.25">
      <c r="A44" s="83">
        <v>43955</v>
      </c>
      <c r="B44" s="122" t="s">
        <v>273</v>
      </c>
      <c r="C44" s="13" t="s">
        <v>204</v>
      </c>
      <c r="D44" s="11">
        <v>360</v>
      </c>
      <c r="E44" s="14">
        <v>360</v>
      </c>
      <c r="F44" s="11">
        <v>0</v>
      </c>
      <c r="G44" s="24">
        <v>0</v>
      </c>
      <c r="H44" s="34">
        <v>4</v>
      </c>
      <c r="I44" s="34">
        <v>0</v>
      </c>
      <c r="J44" s="126" t="s">
        <v>11</v>
      </c>
      <c r="K44" s="111">
        <v>43956</v>
      </c>
      <c r="L44" s="82" t="s">
        <v>599</v>
      </c>
      <c r="M44" s="139" t="s">
        <v>205</v>
      </c>
    </row>
    <row r="45" spans="1:13" x14ac:dyDescent="0.25">
      <c r="A45" s="83">
        <v>43955</v>
      </c>
      <c r="B45" s="122" t="s">
        <v>273</v>
      </c>
      <c r="C45" s="13" t="s">
        <v>206</v>
      </c>
      <c r="D45" s="11">
        <v>480</v>
      </c>
      <c r="E45" s="14">
        <v>480</v>
      </c>
      <c r="F45" s="11">
        <v>0</v>
      </c>
      <c r="G45" s="24">
        <v>0</v>
      </c>
      <c r="H45" s="34">
        <v>4</v>
      </c>
      <c r="I45" s="34">
        <v>0</v>
      </c>
      <c r="J45" s="126" t="s">
        <v>11</v>
      </c>
      <c r="K45" s="111">
        <v>43956</v>
      </c>
      <c r="L45" s="82" t="s">
        <v>599</v>
      </c>
      <c r="M45" s="139" t="s">
        <v>207</v>
      </c>
    </row>
    <row r="46" spans="1:13" x14ac:dyDescent="0.25">
      <c r="A46" s="83">
        <v>43955</v>
      </c>
      <c r="B46" s="122" t="s">
        <v>273</v>
      </c>
      <c r="C46" s="13" t="s">
        <v>208</v>
      </c>
      <c r="D46" s="11">
        <v>300</v>
      </c>
      <c r="E46" s="14">
        <v>300</v>
      </c>
      <c r="F46" s="11">
        <v>0</v>
      </c>
      <c r="G46" s="24">
        <v>0</v>
      </c>
      <c r="H46" s="34">
        <v>4</v>
      </c>
      <c r="I46" s="34" t="s">
        <v>283</v>
      </c>
      <c r="J46" s="126" t="s">
        <v>11</v>
      </c>
      <c r="K46" s="111">
        <v>43956</v>
      </c>
      <c r="L46" s="82" t="s">
        <v>599</v>
      </c>
      <c r="M46" s="139" t="s">
        <v>209</v>
      </c>
    </row>
    <row r="47" spans="1:13" x14ac:dyDescent="0.25">
      <c r="A47" s="83">
        <v>43955</v>
      </c>
      <c r="B47" s="122" t="s">
        <v>273</v>
      </c>
      <c r="C47" s="13" t="s">
        <v>214</v>
      </c>
      <c r="D47" s="11">
        <v>360</v>
      </c>
      <c r="E47" s="14">
        <v>360</v>
      </c>
      <c r="F47" s="11">
        <v>0</v>
      </c>
      <c r="G47" s="24">
        <v>0</v>
      </c>
      <c r="H47" s="34">
        <v>4</v>
      </c>
      <c r="I47" s="34">
        <v>0</v>
      </c>
      <c r="J47" s="126" t="s">
        <v>11</v>
      </c>
      <c r="K47" s="111">
        <v>43956</v>
      </c>
      <c r="L47" s="82" t="s">
        <v>599</v>
      </c>
      <c r="M47" s="139" t="s">
        <v>215</v>
      </c>
    </row>
    <row r="48" spans="1:13" x14ac:dyDescent="0.25">
      <c r="A48" s="83">
        <v>43955</v>
      </c>
      <c r="B48" s="122" t="s">
        <v>273</v>
      </c>
      <c r="C48" s="13" t="s">
        <v>275</v>
      </c>
      <c r="D48" s="11">
        <v>720</v>
      </c>
      <c r="E48" s="14">
        <v>720</v>
      </c>
      <c r="F48" s="11">
        <v>0</v>
      </c>
      <c r="G48" s="24">
        <v>0</v>
      </c>
      <c r="H48" s="34">
        <v>12</v>
      </c>
      <c r="I48" s="34" t="s">
        <v>283</v>
      </c>
      <c r="J48" s="126" t="s">
        <v>11</v>
      </c>
      <c r="K48" s="111">
        <v>43955</v>
      </c>
      <c r="L48" s="82" t="s">
        <v>599</v>
      </c>
      <c r="M48" s="139" t="s">
        <v>276</v>
      </c>
    </row>
    <row r="49" spans="1:14" x14ac:dyDescent="0.25">
      <c r="A49" s="83">
        <v>43950</v>
      </c>
      <c r="B49" s="122" t="s">
        <v>273</v>
      </c>
      <c r="C49" s="13" t="s">
        <v>281</v>
      </c>
      <c r="D49" s="11">
        <v>60</v>
      </c>
      <c r="E49" s="14">
        <v>60</v>
      </c>
      <c r="F49" s="11">
        <v>0</v>
      </c>
      <c r="G49" s="24">
        <v>1</v>
      </c>
      <c r="H49" s="34">
        <v>0</v>
      </c>
      <c r="I49" s="34">
        <v>0</v>
      </c>
      <c r="J49" s="126" t="s">
        <v>11</v>
      </c>
      <c r="K49" s="111">
        <v>43955</v>
      </c>
      <c r="L49" s="82" t="s">
        <v>599</v>
      </c>
      <c r="M49" s="139" t="s">
        <v>282</v>
      </c>
      <c r="N49" s="198" t="s">
        <v>604</v>
      </c>
    </row>
    <row r="50" spans="1:14" x14ac:dyDescent="0.25">
      <c r="A50" s="83">
        <v>43945</v>
      </c>
      <c r="B50" s="122" t="s">
        <v>273</v>
      </c>
      <c r="C50" s="114" t="s">
        <v>277</v>
      </c>
      <c r="D50" s="49">
        <v>60</v>
      </c>
      <c r="E50" s="50">
        <v>60</v>
      </c>
      <c r="F50" s="49">
        <v>0</v>
      </c>
      <c r="G50" s="51">
        <v>1</v>
      </c>
      <c r="H50" s="52">
        <v>0</v>
      </c>
      <c r="I50" s="52">
        <v>0</v>
      </c>
      <c r="J50" s="126" t="s">
        <v>11</v>
      </c>
      <c r="K50" s="111">
        <v>43956</v>
      </c>
      <c r="L50" s="82" t="s">
        <v>599</v>
      </c>
      <c r="M50" s="139" t="s">
        <v>289</v>
      </c>
      <c r="N50" s="198" t="s">
        <v>605</v>
      </c>
    </row>
    <row r="51" spans="1:14" x14ac:dyDescent="0.25">
      <c r="A51" s="144">
        <v>43955</v>
      </c>
      <c r="B51" s="122" t="s">
        <v>273</v>
      </c>
      <c r="C51" s="13" t="s">
        <v>220</v>
      </c>
      <c r="D51" s="16">
        <v>0</v>
      </c>
      <c r="E51" s="16">
        <v>50</v>
      </c>
      <c r="F51" s="16">
        <v>0</v>
      </c>
      <c r="G51" s="11">
        <v>0</v>
      </c>
      <c r="H51" s="11">
        <v>0</v>
      </c>
      <c r="I51" s="11" t="s">
        <v>283</v>
      </c>
      <c r="J51" s="126" t="s">
        <v>11</v>
      </c>
      <c r="K51" s="111">
        <v>43955</v>
      </c>
      <c r="L51" s="82" t="s">
        <v>599</v>
      </c>
      <c r="M51" s="140" t="s">
        <v>290</v>
      </c>
      <c r="N51" s="198"/>
    </row>
    <row r="52" spans="1:14" x14ac:dyDescent="0.25">
      <c r="A52" s="144">
        <v>43955</v>
      </c>
      <c r="B52" s="122" t="s">
        <v>273</v>
      </c>
      <c r="C52" s="13" t="s">
        <v>220</v>
      </c>
      <c r="D52" s="16">
        <v>0</v>
      </c>
      <c r="E52" s="16">
        <v>0</v>
      </c>
      <c r="F52" s="16">
        <v>0</v>
      </c>
      <c r="G52" s="11">
        <v>0</v>
      </c>
      <c r="H52" s="11">
        <v>0</v>
      </c>
      <c r="I52" s="11" t="s">
        <v>283</v>
      </c>
      <c r="J52" s="126" t="s">
        <v>11</v>
      </c>
      <c r="K52" s="111">
        <v>43955</v>
      </c>
      <c r="L52" s="82" t="s">
        <v>599</v>
      </c>
      <c r="M52" s="145" t="s">
        <v>291</v>
      </c>
      <c r="N52" s="198"/>
    </row>
    <row r="53" spans="1:14" x14ac:dyDescent="0.25">
      <c r="A53" s="144">
        <v>43955</v>
      </c>
      <c r="B53" s="122" t="s">
        <v>273</v>
      </c>
      <c r="C53" s="13" t="s">
        <v>220</v>
      </c>
      <c r="D53" s="16">
        <v>0</v>
      </c>
      <c r="E53" s="16">
        <v>0</v>
      </c>
      <c r="F53" s="16">
        <v>0</v>
      </c>
      <c r="G53" s="11">
        <v>0</v>
      </c>
      <c r="H53" s="11">
        <v>0</v>
      </c>
      <c r="I53" s="11" t="s">
        <v>283</v>
      </c>
      <c r="J53" s="126" t="s">
        <v>11</v>
      </c>
      <c r="K53" s="111">
        <v>43955</v>
      </c>
      <c r="L53" s="82" t="s">
        <v>599</v>
      </c>
      <c r="M53" s="145" t="s">
        <v>292</v>
      </c>
      <c r="N53" s="198"/>
    </row>
    <row r="54" spans="1:14" x14ac:dyDescent="0.25">
      <c r="A54" s="144">
        <v>43955</v>
      </c>
      <c r="B54" s="122" t="s">
        <v>273</v>
      </c>
      <c r="C54" s="13" t="s">
        <v>220</v>
      </c>
      <c r="D54" s="16">
        <v>0</v>
      </c>
      <c r="E54" s="16">
        <v>0</v>
      </c>
      <c r="F54" s="16">
        <v>0</v>
      </c>
      <c r="G54" s="11">
        <v>0</v>
      </c>
      <c r="H54" s="11">
        <v>0</v>
      </c>
      <c r="I54" s="11" t="s">
        <v>283</v>
      </c>
      <c r="J54" s="126" t="s">
        <v>11</v>
      </c>
      <c r="K54" s="111">
        <v>43955</v>
      </c>
      <c r="L54" s="82" t="s">
        <v>599</v>
      </c>
      <c r="M54" s="145" t="s">
        <v>293</v>
      </c>
      <c r="N54" s="198"/>
    </row>
    <row r="55" spans="1:14" x14ac:dyDescent="0.25">
      <c r="A55" s="83">
        <v>43959</v>
      </c>
      <c r="B55" s="122" t="s">
        <v>273</v>
      </c>
      <c r="C55" s="11" t="s">
        <v>216</v>
      </c>
      <c r="D55" s="11">
        <v>420</v>
      </c>
      <c r="E55" s="11">
        <v>420</v>
      </c>
      <c r="F55" s="11">
        <v>0</v>
      </c>
      <c r="G55" s="11">
        <v>2</v>
      </c>
      <c r="H55" s="11">
        <v>0</v>
      </c>
      <c r="I55" s="11">
        <v>0</v>
      </c>
      <c r="J55" s="126" t="s">
        <v>11</v>
      </c>
      <c r="K55" s="111">
        <v>43956</v>
      </c>
      <c r="L55" s="82" t="s">
        <v>599</v>
      </c>
      <c r="M55" s="138"/>
      <c r="N55" s="198"/>
    </row>
    <row r="56" spans="1:14" x14ac:dyDescent="0.25">
      <c r="A56" s="83">
        <v>43959</v>
      </c>
      <c r="B56" s="122" t="s">
        <v>273</v>
      </c>
      <c r="C56" s="11" t="s">
        <v>220</v>
      </c>
      <c r="D56" s="11">
        <v>0</v>
      </c>
      <c r="E56" s="11">
        <v>80</v>
      </c>
      <c r="F56" s="11">
        <v>0</v>
      </c>
      <c r="G56" s="11">
        <v>0</v>
      </c>
      <c r="H56" s="11">
        <v>0</v>
      </c>
      <c r="I56" s="11" t="s">
        <v>283</v>
      </c>
      <c r="J56" s="126" t="s">
        <v>11</v>
      </c>
      <c r="K56" s="111">
        <v>43956</v>
      </c>
      <c r="L56" s="82" t="s">
        <v>599</v>
      </c>
      <c r="M56" s="198" t="s">
        <v>294</v>
      </c>
      <c r="N56" s="198"/>
    </row>
    <row r="57" spans="1:14" x14ac:dyDescent="0.25">
      <c r="A57" s="83">
        <v>43962</v>
      </c>
      <c r="B57" s="122" t="s">
        <v>273</v>
      </c>
      <c r="C57" s="11" t="s">
        <v>220</v>
      </c>
      <c r="D57" s="11">
        <v>0</v>
      </c>
      <c r="E57" s="11">
        <v>30</v>
      </c>
      <c r="F57" s="11">
        <v>0</v>
      </c>
      <c r="G57" s="11">
        <v>0</v>
      </c>
      <c r="H57" s="11">
        <v>0</v>
      </c>
      <c r="I57" s="11" t="s">
        <v>296</v>
      </c>
      <c r="J57" s="126" t="s">
        <v>11</v>
      </c>
      <c r="K57" s="111">
        <v>43962</v>
      </c>
      <c r="L57" s="82" t="s">
        <v>599</v>
      </c>
      <c r="M57" s="198" t="s">
        <v>295</v>
      </c>
      <c r="N57" s="198"/>
    </row>
    <row r="58" spans="1:14" x14ac:dyDescent="0.25">
      <c r="A58" s="83">
        <v>43959</v>
      </c>
      <c r="B58" s="122">
        <v>128397126</v>
      </c>
      <c r="C58" s="11" t="s">
        <v>189</v>
      </c>
      <c r="D58" s="11">
        <v>0</v>
      </c>
      <c r="E58" s="11">
        <v>10</v>
      </c>
      <c r="F58" s="11">
        <v>0</v>
      </c>
      <c r="G58" s="11">
        <v>1</v>
      </c>
      <c r="H58" s="11">
        <v>0</v>
      </c>
      <c r="I58" s="11">
        <v>0</v>
      </c>
      <c r="J58" s="126" t="s">
        <v>11</v>
      </c>
      <c r="K58" s="111">
        <v>43964</v>
      </c>
      <c r="L58" s="82" t="s">
        <v>599</v>
      </c>
      <c r="M58" s="198" t="s">
        <v>297</v>
      </c>
      <c r="N58" s="198"/>
    </row>
    <row r="59" spans="1:14" x14ac:dyDescent="0.25">
      <c r="A59" s="83">
        <v>43966</v>
      </c>
      <c r="B59" s="122" t="s">
        <v>273</v>
      </c>
      <c r="C59" s="11" t="s">
        <v>298</v>
      </c>
      <c r="D59" s="11">
        <v>294</v>
      </c>
      <c r="E59" s="11">
        <v>294</v>
      </c>
      <c r="F59" s="11">
        <v>0</v>
      </c>
      <c r="G59" s="11">
        <v>3</v>
      </c>
      <c r="H59" s="11">
        <v>0</v>
      </c>
      <c r="I59" s="11">
        <v>0</v>
      </c>
      <c r="J59" s="126" t="s">
        <v>11</v>
      </c>
      <c r="K59" s="111">
        <v>43969</v>
      </c>
      <c r="L59" s="82" t="s">
        <v>599</v>
      </c>
      <c r="M59" s="198" t="s">
        <v>221</v>
      </c>
      <c r="N59" s="198"/>
    </row>
    <row r="60" spans="1:14" x14ac:dyDescent="0.25">
      <c r="A60" s="83">
        <v>43966</v>
      </c>
      <c r="B60" s="122" t="s">
        <v>273</v>
      </c>
      <c r="C60" s="11" t="s">
        <v>258</v>
      </c>
      <c r="D60" s="11">
        <v>0</v>
      </c>
      <c r="E60" s="11">
        <v>3000</v>
      </c>
      <c r="F60" s="11">
        <v>0</v>
      </c>
      <c r="G60" s="11">
        <v>0</v>
      </c>
      <c r="H60" s="11">
        <v>0</v>
      </c>
      <c r="I60" s="11">
        <v>0</v>
      </c>
      <c r="J60" s="126" t="s">
        <v>11</v>
      </c>
      <c r="K60" s="111">
        <v>43966</v>
      </c>
      <c r="L60" s="82" t="s">
        <v>599</v>
      </c>
      <c r="M60" s="198" t="s">
        <v>299</v>
      </c>
      <c r="N60" s="198"/>
    </row>
    <row r="61" spans="1:14" ht="15.75" x14ac:dyDescent="0.25">
      <c r="A61" s="168">
        <v>43971</v>
      </c>
      <c r="B61" s="21">
        <v>128402812</v>
      </c>
      <c r="C61" s="169" t="s">
        <v>140</v>
      </c>
      <c r="D61" s="11">
        <v>30</v>
      </c>
      <c r="E61" s="11">
        <v>30</v>
      </c>
      <c r="F61" s="11">
        <v>0</v>
      </c>
      <c r="G61" s="11">
        <v>0</v>
      </c>
      <c r="H61" s="11">
        <v>0</v>
      </c>
      <c r="I61" s="11">
        <v>0</v>
      </c>
      <c r="J61" s="126" t="s">
        <v>11</v>
      </c>
      <c r="K61" s="111">
        <v>43978</v>
      </c>
      <c r="L61" s="82" t="s">
        <v>599</v>
      </c>
      <c r="M61" s="198" t="s">
        <v>141</v>
      </c>
      <c r="N61" s="198"/>
    </row>
    <row r="62" spans="1:14" x14ac:dyDescent="0.25">
      <c r="A62" s="257" t="s">
        <v>606</v>
      </c>
      <c r="B62" s="258"/>
      <c r="C62" s="258"/>
      <c r="D62" s="54">
        <f>SUM(D2:D61)</f>
        <v>7674</v>
      </c>
      <c r="E62" s="54">
        <f>SUM(E2:E61)</f>
        <v>10844</v>
      </c>
      <c r="F62" s="54">
        <f>SUM(F2:F61)</f>
        <v>11</v>
      </c>
      <c r="G62" s="54">
        <f>SUM(G2:G61)</f>
        <v>39</v>
      </c>
      <c r="H62" s="54">
        <f>SUM(H2:H61)</f>
        <v>41</v>
      </c>
      <c r="I62" s="71">
        <f>SUM(I33:I54)</f>
        <v>0</v>
      </c>
      <c r="J62" s="24"/>
      <c r="K62" s="24"/>
      <c r="L62" s="82" t="s">
        <v>599</v>
      </c>
      <c r="M62" s="138"/>
      <c r="N62" s="198"/>
    </row>
    <row r="63" spans="1:14" x14ac:dyDescent="0.25">
      <c r="A63" s="198"/>
      <c r="B63" s="198"/>
      <c r="C63" s="198"/>
      <c r="D63" s="198"/>
      <c r="E63" s="198"/>
      <c r="F63" s="198"/>
      <c r="G63" s="198"/>
      <c r="H63" s="198"/>
      <c r="I63" s="198"/>
      <c r="J63" s="198"/>
      <c r="K63" s="24"/>
      <c r="L63" s="82" t="s">
        <v>599</v>
      </c>
      <c r="M63" s="138"/>
      <c r="N63" s="198"/>
    </row>
    <row r="64" spans="1:14" x14ac:dyDescent="0.25">
      <c r="A64" s="198"/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82" t="s">
        <v>607</v>
      </c>
      <c r="M64" s="138"/>
      <c r="N64" s="198"/>
    </row>
    <row r="65" spans="1:11" x14ac:dyDescent="0.25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82" t="s">
        <v>599</v>
      </c>
    </row>
    <row r="67" spans="1:11" ht="30" x14ac:dyDescent="0.25">
      <c r="A67" s="90" t="s">
        <v>608</v>
      </c>
      <c r="B67" s="90" t="s">
        <v>0</v>
      </c>
      <c r="C67" s="30" t="s">
        <v>3</v>
      </c>
      <c r="D67" s="30" t="s">
        <v>4</v>
      </c>
      <c r="E67" s="29" t="s">
        <v>5</v>
      </c>
      <c r="F67" s="30" t="s">
        <v>307</v>
      </c>
      <c r="G67" s="30" t="s">
        <v>308</v>
      </c>
      <c r="H67" s="30" t="s">
        <v>309</v>
      </c>
      <c r="I67" s="198"/>
      <c r="J67" s="198"/>
      <c r="K67" s="198"/>
    </row>
    <row r="68" spans="1:11" ht="25.5" x14ac:dyDescent="0.25">
      <c r="A68" s="47" t="s">
        <v>609</v>
      </c>
      <c r="B68" s="1">
        <v>43955</v>
      </c>
      <c r="C68" s="110" t="s">
        <v>310</v>
      </c>
      <c r="D68" s="112">
        <v>60</v>
      </c>
      <c r="E68" s="113">
        <v>60</v>
      </c>
      <c r="F68" s="112">
        <v>2</v>
      </c>
      <c r="G68" s="112">
        <v>2</v>
      </c>
      <c r="H68" s="112">
        <v>1</v>
      </c>
      <c r="I68" s="198"/>
      <c r="J68" s="198"/>
      <c r="K68" s="198"/>
    </row>
    <row r="69" spans="1:11" ht="25.5" x14ac:dyDescent="0.25">
      <c r="A69" s="47" t="s">
        <v>610</v>
      </c>
      <c r="B69" s="1">
        <v>43962</v>
      </c>
      <c r="C69" s="110" t="s">
        <v>311</v>
      </c>
      <c r="D69" s="112">
        <v>60</v>
      </c>
      <c r="E69" s="113">
        <v>60</v>
      </c>
      <c r="F69" s="112">
        <v>2</v>
      </c>
      <c r="G69" s="112">
        <v>2</v>
      </c>
      <c r="H69" s="112">
        <v>1</v>
      </c>
      <c r="I69" s="198"/>
      <c r="J69" s="198"/>
      <c r="K69" s="198"/>
    </row>
    <row r="70" spans="1:11" ht="21.75" customHeight="1" x14ac:dyDescent="0.25">
      <c r="A70" s="198"/>
      <c r="B70" s="1">
        <v>43966</v>
      </c>
      <c r="C70" s="110" t="s">
        <v>311</v>
      </c>
      <c r="D70" s="127">
        <v>0</v>
      </c>
      <c r="E70" s="127">
        <v>0</v>
      </c>
      <c r="F70" s="127">
        <v>2</v>
      </c>
      <c r="G70" s="127">
        <v>0</v>
      </c>
      <c r="H70" s="127">
        <v>0</v>
      </c>
      <c r="I70" s="198"/>
      <c r="J70" s="198"/>
      <c r="K70" s="198"/>
    </row>
    <row r="71" spans="1:11" ht="21.75" customHeight="1" x14ac:dyDescent="0.25">
      <c r="A71" s="198"/>
      <c r="B71" s="1"/>
      <c r="C71" s="149"/>
      <c r="D71" s="127"/>
      <c r="E71" s="127"/>
      <c r="F71" s="127"/>
      <c r="G71" s="127"/>
      <c r="H71" s="127"/>
      <c r="I71" s="198"/>
      <c r="J71" s="198"/>
      <c r="K71" s="198"/>
    </row>
    <row r="73" spans="1:11" x14ac:dyDescent="0.25">
      <c r="A73" s="257" t="s">
        <v>611</v>
      </c>
      <c r="B73" s="258"/>
      <c r="C73" s="258"/>
      <c r="D73" s="198">
        <f>+D62+D68</f>
        <v>7734</v>
      </c>
      <c r="E73" s="198">
        <f>+E62+E68</f>
        <v>10904</v>
      </c>
      <c r="F73" s="198"/>
      <c r="G73" s="198"/>
      <c r="H73" s="198"/>
      <c r="I73" s="198"/>
      <c r="J73" s="198"/>
      <c r="K73" s="198"/>
    </row>
  </sheetData>
  <mergeCells count="2">
    <mergeCell ref="A62:C62"/>
    <mergeCell ref="A73:C73"/>
  </mergeCells>
  <hyperlinks>
    <hyperlink ref="C30" r:id="rId1" display="../../../../../../../../../../../../../../../../../../../../Roaming/AppData/Roaming/AppData/Roaming/AppData/Roaming/AppData/Roaming/Microsoft/AppData/Roaming/Microsoft/AppData/Roaming/Microsoft/AppData/Roaming/Microsoft/Excel/ESCANER MINUTAS DE ARRENDAMIENTOS/CARTAGENA-ARAUJO Y SEGOVIA NUEVA/CONTRATO_018891 FAMISANAR _1_.pdf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ENTREGAS</vt:lpstr>
      <vt:lpstr>INVENTARIO</vt:lpstr>
      <vt:lpstr>ABRIL</vt:lpstr>
      <vt:lpstr>MAYO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Jairo Augusto Quintana Riveros</dc:creator>
  <cp:keywords/>
  <dc:description/>
  <cp:lastModifiedBy>Robinson Rodriguez Torres</cp:lastModifiedBy>
  <cp:revision/>
  <dcterms:created xsi:type="dcterms:W3CDTF">2020-03-24T11:52:09Z</dcterms:created>
  <dcterms:modified xsi:type="dcterms:W3CDTF">2021-04-09T21:50:21Z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542969-4666-462f-8dfb-0f83eb899ff7_Enabled">
    <vt:lpwstr>True</vt:lpwstr>
  </property>
  <property fmtid="{D5CDD505-2E9C-101B-9397-08002B2CF9AE}" pid="3" name="MSIP_Label_ff542969-4666-462f-8dfb-0f83eb899ff7_SiteId">
    <vt:lpwstr>3032007f-00cc-4959-8519-88b62000e00c</vt:lpwstr>
  </property>
  <property fmtid="{D5CDD505-2E9C-101B-9397-08002B2CF9AE}" pid="4" name="MSIP_Label_ff542969-4666-462f-8dfb-0f83eb899ff7_Owner">
    <vt:lpwstr>jquintana@famisanar.com.co</vt:lpwstr>
  </property>
  <property fmtid="{D5CDD505-2E9C-101B-9397-08002B2CF9AE}" pid="5" name="MSIP_Label_ff542969-4666-462f-8dfb-0f83eb899ff7_SetDate">
    <vt:lpwstr>2020-03-24T11:57:48.8844776Z</vt:lpwstr>
  </property>
  <property fmtid="{D5CDD505-2E9C-101B-9397-08002B2CF9AE}" pid="6" name="MSIP_Label_ff542969-4666-462f-8dfb-0f83eb899ff7_Name">
    <vt:lpwstr>Informacion Publica</vt:lpwstr>
  </property>
  <property fmtid="{D5CDD505-2E9C-101B-9397-08002B2CF9AE}" pid="7" name="MSIP_Label_ff542969-4666-462f-8dfb-0f83eb899ff7_Application">
    <vt:lpwstr>Microsoft Azure Information Protection</vt:lpwstr>
  </property>
  <property fmtid="{D5CDD505-2E9C-101B-9397-08002B2CF9AE}" pid="8" name="MSIP_Label_ff542969-4666-462f-8dfb-0f83eb899ff7_ActionId">
    <vt:lpwstr>1fa0f706-5cea-4784-867f-35394d58620d</vt:lpwstr>
  </property>
  <property fmtid="{D5CDD505-2E9C-101B-9397-08002B2CF9AE}" pid="9" name="MSIP_Label_ff542969-4666-462f-8dfb-0f83eb899ff7_Extended_MSFT_Method">
    <vt:lpwstr>Automatic</vt:lpwstr>
  </property>
  <property fmtid="{D5CDD505-2E9C-101B-9397-08002B2CF9AE}" pid="10" name="Sensitivity">
    <vt:lpwstr>Informacion Publica</vt:lpwstr>
  </property>
</Properties>
</file>